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had92213\Desktop\"/>
    </mc:Choice>
  </mc:AlternateContent>
  <bookViews>
    <workbookView xWindow="0" yWindow="0" windowWidth="10644" windowHeight="8064" tabRatio="738" activeTab="8"/>
  </bookViews>
  <sheets>
    <sheet name="Titelblatt" sheetId="1" r:id="rId1"/>
    <sheet name="Checkliste" sheetId="2" r:id="rId2"/>
    <sheet name="Leistungen insges." sheetId="3" r:id="rId3"/>
    <sheet name="Tätigkeitsnachweis" sheetId="26" r:id="rId4"/>
    <sheet name="Personalausgaben" sheetId="9" r:id="rId5"/>
    <sheet name="Standort 1" sheetId="4" r:id="rId6"/>
    <sheet name="Standort 2" sheetId="29" r:id="rId7"/>
    <sheet name="Standort 3" sheetId="30" r:id="rId8"/>
    <sheet name="Standort 4" sheetId="31" r:id="rId9"/>
  </sheets>
  <definedNames>
    <definedName name="_xlnm.Print_Area" localSheetId="1">Checkliste!$A$1:$P$71</definedName>
    <definedName name="_xlnm.Print_Area" localSheetId="2">'Leistungen insges.'!$A$1:$L$45</definedName>
    <definedName name="_xlnm.Print_Area" localSheetId="4">Personalausgaben!$A$3:$Q$610</definedName>
    <definedName name="_xlnm.Print_Area" localSheetId="5">'Standort 1'!$A$1:$N$108</definedName>
    <definedName name="_xlnm.Print_Area" localSheetId="6">'Standort 2'!$A$1:$N$108</definedName>
    <definedName name="_xlnm.Print_Area" localSheetId="7">'Standort 3'!$A$1:$N$108</definedName>
    <definedName name="_xlnm.Print_Area" localSheetId="8">'Standort 4'!$A$1:$N$108</definedName>
    <definedName name="_xlnm.Print_Area" localSheetId="3">Tätigkeitsnachweis!$A$2:$Q$176</definedName>
    <definedName name="_xlnm.Print_Area" localSheetId="0">Titelblatt!$A$1:$N$69</definedName>
  </definedNames>
  <calcPr calcId="162913"/>
</workbook>
</file>

<file path=xl/calcChain.xml><?xml version="1.0" encoding="utf-8"?>
<calcChain xmlns="http://schemas.openxmlformats.org/spreadsheetml/2006/main">
  <c r="L610" i="9" l="1"/>
  <c r="L609" i="9"/>
  <c r="I608" i="9"/>
  <c r="H608" i="9"/>
  <c r="G608" i="9"/>
  <c r="F608" i="9"/>
  <c r="E608" i="9"/>
  <c r="B608" i="9"/>
  <c r="N607" i="9"/>
  <c r="M607" i="9"/>
  <c r="L607" i="9"/>
  <c r="K607" i="9"/>
  <c r="J607" i="9"/>
  <c r="I607" i="9"/>
  <c r="B607" i="9"/>
  <c r="N606" i="9"/>
  <c r="M606" i="9"/>
  <c r="L606" i="9"/>
  <c r="K606" i="9"/>
  <c r="J606" i="9"/>
  <c r="I606" i="9"/>
  <c r="B606" i="9"/>
  <c r="N605" i="9"/>
  <c r="M605" i="9"/>
  <c r="L605" i="9"/>
  <c r="K605" i="9"/>
  <c r="K608" i="9" s="1"/>
  <c r="J605" i="9"/>
  <c r="I605" i="9"/>
  <c r="B605" i="9"/>
  <c r="N604" i="9"/>
  <c r="M604" i="9"/>
  <c r="L604" i="9"/>
  <c r="K604" i="9"/>
  <c r="J604" i="9"/>
  <c r="I604" i="9"/>
  <c r="B604" i="9"/>
  <c r="N603" i="9"/>
  <c r="M603" i="9"/>
  <c r="L603" i="9"/>
  <c r="K603" i="9"/>
  <c r="J603" i="9"/>
  <c r="O603" i="9" s="1"/>
  <c r="I603" i="9"/>
  <c r="B603" i="9"/>
  <c r="N602" i="9"/>
  <c r="N608" i="9" s="1"/>
  <c r="M602" i="9"/>
  <c r="M608" i="9" s="1"/>
  <c r="L602" i="9"/>
  <c r="K602" i="9"/>
  <c r="J602" i="9"/>
  <c r="I602" i="9"/>
  <c r="B602" i="9"/>
  <c r="L596" i="9"/>
  <c r="L595" i="9"/>
  <c r="I594" i="9"/>
  <c r="H594" i="9"/>
  <c r="G594" i="9"/>
  <c r="F594" i="9"/>
  <c r="E594" i="9"/>
  <c r="B594" i="9"/>
  <c r="N593" i="9"/>
  <c r="M593" i="9"/>
  <c r="L593" i="9"/>
  <c r="J593" i="9"/>
  <c r="I593" i="9"/>
  <c r="K593" i="9" s="1"/>
  <c r="O593" i="9" s="1"/>
  <c r="B593" i="9"/>
  <c r="N592" i="9"/>
  <c r="M592" i="9"/>
  <c r="L592" i="9"/>
  <c r="J592" i="9"/>
  <c r="I592" i="9"/>
  <c r="K592" i="9" s="1"/>
  <c r="B592" i="9"/>
  <c r="N591" i="9"/>
  <c r="M591" i="9"/>
  <c r="L591" i="9"/>
  <c r="J591" i="9"/>
  <c r="I591" i="9"/>
  <c r="K591" i="9" s="1"/>
  <c r="B591" i="9"/>
  <c r="N590" i="9"/>
  <c r="M590" i="9"/>
  <c r="L590" i="9"/>
  <c r="J590" i="9"/>
  <c r="I590" i="9"/>
  <c r="K590" i="9" s="1"/>
  <c r="B590" i="9"/>
  <c r="N589" i="9"/>
  <c r="M589" i="9"/>
  <c r="L589" i="9"/>
  <c r="J589" i="9"/>
  <c r="I589" i="9"/>
  <c r="K589" i="9" s="1"/>
  <c r="O589" i="9" s="1"/>
  <c r="B589" i="9"/>
  <c r="N588" i="9"/>
  <c r="M588" i="9"/>
  <c r="L588" i="9"/>
  <c r="J588" i="9"/>
  <c r="I588" i="9"/>
  <c r="K588" i="9" s="1"/>
  <c r="B588" i="9"/>
  <c r="N587" i="9"/>
  <c r="M587" i="9"/>
  <c r="L587" i="9"/>
  <c r="J587" i="9"/>
  <c r="I587" i="9"/>
  <c r="K587" i="9" s="1"/>
  <c r="B587" i="9"/>
  <c r="N586" i="9"/>
  <c r="M586" i="9"/>
  <c r="L586" i="9"/>
  <c r="J586" i="9"/>
  <c r="I586" i="9"/>
  <c r="K586" i="9" s="1"/>
  <c r="B586" i="9"/>
  <c r="N585" i="9"/>
  <c r="M585" i="9"/>
  <c r="L585" i="9"/>
  <c r="J585" i="9"/>
  <c r="I585" i="9"/>
  <c r="K585" i="9" s="1"/>
  <c r="O585" i="9" s="1"/>
  <c r="B585" i="9"/>
  <c r="N584" i="9"/>
  <c r="M584" i="9"/>
  <c r="L584" i="9"/>
  <c r="J584" i="9"/>
  <c r="I584" i="9"/>
  <c r="K584" i="9" s="1"/>
  <c r="B584" i="9"/>
  <c r="N583" i="9"/>
  <c r="M583" i="9"/>
  <c r="L583" i="9"/>
  <c r="J583" i="9"/>
  <c r="I583" i="9"/>
  <c r="K583" i="9" s="1"/>
  <c r="B583" i="9"/>
  <c r="N582" i="9"/>
  <c r="M582" i="9"/>
  <c r="L582" i="9"/>
  <c r="J582" i="9"/>
  <c r="I582" i="9"/>
  <c r="K582" i="9" s="1"/>
  <c r="B582" i="9"/>
  <c r="N581" i="9"/>
  <c r="M581" i="9"/>
  <c r="L581" i="9"/>
  <c r="J581" i="9"/>
  <c r="I581" i="9"/>
  <c r="K581" i="9" s="1"/>
  <c r="O581" i="9" s="1"/>
  <c r="B581" i="9"/>
  <c r="N580" i="9"/>
  <c r="N594" i="9" s="1"/>
  <c r="M580" i="9"/>
  <c r="M594" i="9" s="1"/>
  <c r="L580" i="9"/>
  <c r="J580" i="9"/>
  <c r="J594" i="9" s="1"/>
  <c r="I580" i="9"/>
  <c r="K580" i="9" s="1"/>
  <c r="B580" i="9"/>
  <c r="B575" i="9"/>
  <c r="I574" i="9"/>
  <c r="H571" i="9"/>
  <c r="G571" i="9"/>
  <c r="F571" i="9"/>
  <c r="E571" i="9"/>
  <c r="N570" i="9"/>
  <c r="M570" i="9"/>
  <c r="L570" i="9"/>
  <c r="K570" i="9"/>
  <c r="J570" i="9"/>
  <c r="O570" i="9" s="1"/>
  <c r="I570" i="9"/>
  <c r="L569" i="9"/>
  <c r="K569" i="9"/>
  <c r="I569" i="9"/>
  <c r="J569" i="9" s="1"/>
  <c r="K568" i="9"/>
  <c r="J568" i="9"/>
  <c r="I568" i="9"/>
  <c r="N568" i="9" s="1"/>
  <c r="I567" i="9"/>
  <c r="N567" i="9" s="1"/>
  <c r="I566" i="9"/>
  <c r="N566" i="9" s="1"/>
  <c r="N565" i="9"/>
  <c r="M565" i="9"/>
  <c r="K565" i="9"/>
  <c r="I565" i="9"/>
  <c r="L565" i="9" s="1"/>
  <c r="N564" i="9"/>
  <c r="M564" i="9"/>
  <c r="L564" i="9"/>
  <c r="J564" i="9"/>
  <c r="I564" i="9"/>
  <c r="K564" i="9" s="1"/>
  <c r="N563" i="9"/>
  <c r="M563" i="9"/>
  <c r="L563" i="9"/>
  <c r="K563" i="9"/>
  <c r="I563" i="9"/>
  <c r="J563" i="9" s="1"/>
  <c r="E563" i="9"/>
  <c r="K557" i="9"/>
  <c r="J557" i="9"/>
  <c r="I557" i="9"/>
  <c r="H557" i="9"/>
  <c r="G557" i="9"/>
  <c r="F557" i="9"/>
  <c r="O548" i="9"/>
  <c r="O543" i="9"/>
  <c r="I535" i="9"/>
  <c r="L534" i="9"/>
  <c r="L533" i="9"/>
  <c r="I532" i="9"/>
  <c r="H532" i="9"/>
  <c r="G532" i="9"/>
  <c r="F532" i="9"/>
  <c r="E532" i="9"/>
  <c r="B532" i="9"/>
  <c r="M531" i="9"/>
  <c r="K531" i="9"/>
  <c r="I531" i="9"/>
  <c r="N531" i="9" s="1"/>
  <c r="B531" i="9"/>
  <c r="M530" i="9"/>
  <c r="K530" i="9"/>
  <c r="I530" i="9"/>
  <c r="N530" i="9" s="1"/>
  <c r="B530" i="9"/>
  <c r="M529" i="9"/>
  <c r="K529" i="9"/>
  <c r="I529" i="9"/>
  <c r="N529" i="9" s="1"/>
  <c r="B529" i="9"/>
  <c r="M528" i="9"/>
  <c r="K528" i="9"/>
  <c r="I528" i="9"/>
  <c r="N528" i="9" s="1"/>
  <c r="B528" i="9"/>
  <c r="M527" i="9"/>
  <c r="K527" i="9"/>
  <c r="I527" i="9"/>
  <c r="N527" i="9" s="1"/>
  <c r="B527" i="9"/>
  <c r="M526" i="9"/>
  <c r="M532" i="9" s="1"/>
  <c r="K526" i="9"/>
  <c r="I526" i="9"/>
  <c r="N526" i="9" s="1"/>
  <c r="B526" i="9"/>
  <c r="L520" i="9"/>
  <c r="L519" i="9"/>
  <c r="I518" i="9"/>
  <c r="H518" i="9"/>
  <c r="G518" i="9"/>
  <c r="F518" i="9"/>
  <c r="E518" i="9"/>
  <c r="B518" i="9"/>
  <c r="N517" i="9"/>
  <c r="M517" i="9"/>
  <c r="L517" i="9"/>
  <c r="J517" i="9"/>
  <c r="I517" i="9"/>
  <c r="K517" i="9" s="1"/>
  <c r="B517" i="9"/>
  <c r="N516" i="9"/>
  <c r="M516" i="9"/>
  <c r="L516" i="9"/>
  <c r="J516" i="9"/>
  <c r="I516" i="9"/>
  <c r="K516" i="9" s="1"/>
  <c r="B516" i="9"/>
  <c r="N515" i="9"/>
  <c r="M515" i="9"/>
  <c r="L515" i="9"/>
  <c r="J515" i="9"/>
  <c r="I515" i="9"/>
  <c r="K515" i="9" s="1"/>
  <c r="B515" i="9"/>
  <c r="N514" i="9"/>
  <c r="M514" i="9"/>
  <c r="L514" i="9"/>
  <c r="J514" i="9"/>
  <c r="I514" i="9"/>
  <c r="K514" i="9" s="1"/>
  <c r="B514" i="9"/>
  <c r="N513" i="9"/>
  <c r="M513" i="9"/>
  <c r="L513" i="9"/>
  <c r="J513" i="9"/>
  <c r="I513" i="9"/>
  <c r="K513" i="9" s="1"/>
  <c r="B513" i="9"/>
  <c r="N512" i="9"/>
  <c r="M512" i="9"/>
  <c r="L512" i="9"/>
  <c r="J512" i="9"/>
  <c r="I512" i="9"/>
  <c r="K512" i="9" s="1"/>
  <c r="B512" i="9"/>
  <c r="N511" i="9"/>
  <c r="M511" i="9"/>
  <c r="L511" i="9"/>
  <c r="J511" i="9"/>
  <c r="I511" i="9"/>
  <c r="K511" i="9" s="1"/>
  <c r="B511" i="9"/>
  <c r="N510" i="9"/>
  <c r="M510" i="9"/>
  <c r="L510" i="9"/>
  <c r="J510" i="9"/>
  <c r="I510" i="9"/>
  <c r="K510" i="9" s="1"/>
  <c r="B510" i="9"/>
  <c r="N509" i="9"/>
  <c r="M509" i="9"/>
  <c r="L509" i="9"/>
  <c r="J509" i="9"/>
  <c r="I509" i="9"/>
  <c r="K509" i="9" s="1"/>
  <c r="B509" i="9"/>
  <c r="N508" i="9"/>
  <c r="M508" i="9"/>
  <c r="L508" i="9"/>
  <c r="J508" i="9"/>
  <c r="I508" i="9"/>
  <c r="K508" i="9" s="1"/>
  <c r="B508" i="9"/>
  <c r="N507" i="9"/>
  <c r="M507" i="9"/>
  <c r="L507" i="9"/>
  <c r="J507" i="9"/>
  <c r="I507" i="9"/>
  <c r="K507" i="9" s="1"/>
  <c r="B507" i="9"/>
  <c r="N506" i="9"/>
  <c r="M506" i="9"/>
  <c r="L506" i="9"/>
  <c r="J506" i="9"/>
  <c r="I506" i="9"/>
  <c r="K506" i="9" s="1"/>
  <c r="B506" i="9"/>
  <c r="N505" i="9"/>
  <c r="M505" i="9"/>
  <c r="L505" i="9"/>
  <c r="J505" i="9"/>
  <c r="I505" i="9"/>
  <c r="K505" i="9" s="1"/>
  <c r="B505" i="9"/>
  <c r="N504" i="9"/>
  <c r="N518" i="9" s="1"/>
  <c r="M504" i="9"/>
  <c r="M518" i="9" s="1"/>
  <c r="L504" i="9"/>
  <c r="J504" i="9"/>
  <c r="I504" i="9"/>
  <c r="K504" i="9" s="1"/>
  <c r="B504" i="9"/>
  <c r="B499" i="9"/>
  <c r="I498" i="9"/>
  <c r="I495" i="9"/>
  <c r="H495" i="9"/>
  <c r="G495" i="9"/>
  <c r="F495" i="9"/>
  <c r="E495" i="9"/>
  <c r="N494" i="9"/>
  <c r="M494" i="9"/>
  <c r="L494" i="9"/>
  <c r="K494" i="9"/>
  <c r="J494" i="9"/>
  <c r="I494" i="9"/>
  <c r="M493" i="9"/>
  <c r="K493" i="9"/>
  <c r="I493" i="9"/>
  <c r="J493" i="9" s="1"/>
  <c r="L492" i="9"/>
  <c r="J492" i="9"/>
  <c r="I492" i="9"/>
  <c r="N492" i="9" s="1"/>
  <c r="I491" i="9"/>
  <c r="N491" i="9" s="1"/>
  <c r="N490" i="9"/>
  <c r="L490" i="9"/>
  <c r="K490" i="9"/>
  <c r="J490" i="9"/>
  <c r="I490" i="9"/>
  <c r="M490" i="9" s="1"/>
  <c r="M489" i="9"/>
  <c r="I489" i="9"/>
  <c r="N489" i="9" s="1"/>
  <c r="N488" i="9"/>
  <c r="M488" i="9"/>
  <c r="L488" i="9"/>
  <c r="J488" i="9"/>
  <c r="I488" i="9"/>
  <c r="K488" i="9" s="1"/>
  <c r="M487" i="9"/>
  <c r="L487" i="9"/>
  <c r="K487" i="9"/>
  <c r="I487" i="9"/>
  <c r="J487" i="9" s="1"/>
  <c r="E487" i="9"/>
  <c r="K481" i="9"/>
  <c r="J481" i="9"/>
  <c r="I481" i="9"/>
  <c r="H481" i="9"/>
  <c r="G481" i="9"/>
  <c r="F481" i="9"/>
  <c r="O472" i="9"/>
  <c r="O467" i="9"/>
  <c r="I459" i="9"/>
  <c r="L458" i="9"/>
  <c r="L457" i="9"/>
  <c r="I456" i="9"/>
  <c r="H456" i="9"/>
  <c r="G456" i="9"/>
  <c r="F456" i="9"/>
  <c r="E456" i="9"/>
  <c r="B456" i="9"/>
  <c r="M455" i="9"/>
  <c r="I455" i="9"/>
  <c r="N455" i="9" s="1"/>
  <c r="B455" i="9"/>
  <c r="M454" i="9"/>
  <c r="I454" i="9"/>
  <c r="N454" i="9" s="1"/>
  <c r="B454" i="9"/>
  <c r="M453" i="9"/>
  <c r="I453" i="9"/>
  <c r="N453" i="9" s="1"/>
  <c r="B453" i="9"/>
  <c r="M452" i="9"/>
  <c r="I452" i="9"/>
  <c r="N452" i="9" s="1"/>
  <c r="B452" i="9"/>
  <c r="M451" i="9"/>
  <c r="I451" i="9"/>
  <c r="N451" i="9" s="1"/>
  <c r="B451" i="9"/>
  <c r="M450" i="9"/>
  <c r="M456" i="9" s="1"/>
  <c r="I450" i="9"/>
  <c r="N450" i="9" s="1"/>
  <c r="B450" i="9"/>
  <c r="L444" i="9"/>
  <c r="L443" i="9"/>
  <c r="I442" i="9"/>
  <c r="H442" i="9"/>
  <c r="G442" i="9"/>
  <c r="F442" i="9"/>
  <c r="E442" i="9"/>
  <c r="B442" i="9"/>
  <c r="N441" i="9"/>
  <c r="M441" i="9"/>
  <c r="L441" i="9"/>
  <c r="I441" i="9"/>
  <c r="K441" i="9" s="1"/>
  <c r="B441" i="9"/>
  <c r="N440" i="9"/>
  <c r="M440" i="9"/>
  <c r="L440" i="9"/>
  <c r="I440" i="9"/>
  <c r="K440" i="9" s="1"/>
  <c r="B440" i="9"/>
  <c r="N439" i="9"/>
  <c r="M439" i="9"/>
  <c r="L439" i="9"/>
  <c r="I439" i="9"/>
  <c r="K439" i="9" s="1"/>
  <c r="B439" i="9"/>
  <c r="N438" i="9"/>
  <c r="M438" i="9"/>
  <c r="L438" i="9"/>
  <c r="I438" i="9"/>
  <c r="K438" i="9" s="1"/>
  <c r="B438" i="9"/>
  <c r="N437" i="9"/>
  <c r="M437" i="9"/>
  <c r="L437" i="9"/>
  <c r="I437" i="9"/>
  <c r="K437" i="9" s="1"/>
  <c r="B437" i="9"/>
  <c r="N436" i="9"/>
  <c r="M436" i="9"/>
  <c r="L436" i="9"/>
  <c r="I436" i="9"/>
  <c r="K436" i="9" s="1"/>
  <c r="B436" i="9"/>
  <c r="N435" i="9"/>
  <c r="M435" i="9"/>
  <c r="L435" i="9"/>
  <c r="I435" i="9"/>
  <c r="K435" i="9" s="1"/>
  <c r="B435" i="9"/>
  <c r="N434" i="9"/>
  <c r="M434" i="9"/>
  <c r="L434" i="9"/>
  <c r="I434" i="9"/>
  <c r="K434" i="9" s="1"/>
  <c r="B434" i="9"/>
  <c r="N433" i="9"/>
  <c r="M433" i="9"/>
  <c r="L433" i="9"/>
  <c r="I433" i="9"/>
  <c r="K433" i="9" s="1"/>
  <c r="B433" i="9"/>
  <c r="N432" i="9"/>
  <c r="M432" i="9"/>
  <c r="L432" i="9"/>
  <c r="I432" i="9"/>
  <c r="K432" i="9" s="1"/>
  <c r="B432" i="9"/>
  <c r="N431" i="9"/>
  <c r="M431" i="9"/>
  <c r="L431" i="9"/>
  <c r="I431" i="9"/>
  <c r="K431" i="9" s="1"/>
  <c r="B431" i="9"/>
  <c r="N430" i="9"/>
  <c r="M430" i="9"/>
  <c r="L430" i="9"/>
  <c r="I430" i="9"/>
  <c r="K430" i="9" s="1"/>
  <c r="B430" i="9"/>
  <c r="N429" i="9"/>
  <c r="M429" i="9"/>
  <c r="L429" i="9"/>
  <c r="I429" i="9"/>
  <c r="K429" i="9" s="1"/>
  <c r="B429" i="9"/>
  <c r="N428" i="9"/>
  <c r="N442" i="9" s="1"/>
  <c r="M428" i="9"/>
  <c r="M442" i="9" s="1"/>
  <c r="L428" i="9"/>
  <c r="I428" i="9"/>
  <c r="K428" i="9" s="1"/>
  <c r="B428" i="9"/>
  <c r="B423" i="9"/>
  <c r="I422" i="9"/>
  <c r="H419" i="9"/>
  <c r="G419" i="9"/>
  <c r="F419" i="9"/>
  <c r="N418" i="9"/>
  <c r="M418" i="9"/>
  <c r="L418" i="9"/>
  <c r="K418" i="9"/>
  <c r="J418" i="9"/>
  <c r="I418" i="9"/>
  <c r="M417" i="9"/>
  <c r="K417" i="9"/>
  <c r="I417" i="9"/>
  <c r="J417" i="9" s="1"/>
  <c r="L416" i="9"/>
  <c r="J416" i="9"/>
  <c r="I416" i="9"/>
  <c r="N416" i="9" s="1"/>
  <c r="I415" i="9"/>
  <c r="N415" i="9" s="1"/>
  <c r="N414" i="9"/>
  <c r="K414" i="9"/>
  <c r="J414" i="9"/>
  <c r="I414" i="9"/>
  <c r="M414" i="9" s="1"/>
  <c r="I413" i="9"/>
  <c r="N413" i="9" s="1"/>
  <c r="N412" i="9"/>
  <c r="M412" i="9"/>
  <c r="L412" i="9"/>
  <c r="I412" i="9"/>
  <c r="K412" i="9" s="1"/>
  <c r="E411" i="9"/>
  <c r="E419" i="9" s="1"/>
  <c r="K405" i="9"/>
  <c r="J405" i="9"/>
  <c r="I405" i="9"/>
  <c r="H405" i="9"/>
  <c r="G405" i="9"/>
  <c r="F405" i="9"/>
  <c r="O396" i="9"/>
  <c r="O391" i="9"/>
  <c r="I383" i="9"/>
  <c r="L382" i="9"/>
  <c r="L381" i="9"/>
  <c r="I380" i="9"/>
  <c r="H380" i="9"/>
  <c r="G380" i="9"/>
  <c r="F380" i="9"/>
  <c r="E380" i="9"/>
  <c r="B380" i="9"/>
  <c r="M379" i="9"/>
  <c r="I379" i="9"/>
  <c r="N379" i="9" s="1"/>
  <c r="B379" i="9"/>
  <c r="M378" i="9"/>
  <c r="I378" i="9"/>
  <c r="N378" i="9" s="1"/>
  <c r="B378" i="9"/>
  <c r="M377" i="9"/>
  <c r="I377" i="9"/>
  <c r="N377" i="9" s="1"/>
  <c r="B377" i="9"/>
  <c r="M376" i="9"/>
  <c r="I376" i="9"/>
  <c r="N376" i="9" s="1"/>
  <c r="B376" i="9"/>
  <c r="M375" i="9"/>
  <c r="I375" i="9"/>
  <c r="N375" i="9" s="1"/>
  <c r="B375" i="9"/>
  <c r="M374" i="9"/>
  <c r="M380" i="9" s="1"/>
  <c r="I374" i="9"/>
  <c r="N374" i="9" s="1"/>
  <c r="B374" i="9"/>
  <c r="L368" i="9"/>
  <c r="L367" i="9"/>
  <c r="I366" i="9"/>
  <c r="H366" i="9"/>
  <c r="G366" i="9"/>
  <c r="F366" i="9"/>
  <c r="E366" i="9"/>
  <c r="B366" i="9"/>
  <c r="N365" i="9"/>
  <c r="M365" i="9"/>
  <c r="L365" i="9"/>
  <c r="I365" i="9"/>
  <c r="K365" i="9" s="1"/>
  <c r="B365" i="9"/>
  <c r="N364" i="9"/>
  <c r="M364" i="9"/>
  <c r="L364" i="9"/>
  <c r="I364" i="9"/>
  <c r="K364" i="9" s="1"/>
  <c r="B364" i="9"/>
  <c r="N363" i="9"/>
  <c r="M363" i="9"/>
  <c r="L363" i="9"/>
  <c r="I363" i="9"/>
  <c r="K363" i="9" s="1"/>
  <c r="B363" i="9"/>
  <c r="N362" i="9"/>
  <c r="M362" i="9"/>
  <c r="L362" i="9"/>
  <c r="I362" i="9"/>
  <c r="K362" i="9" s="1"/>
  <c r="B362" i="9"/>
  <c r="N361" i="9"/>
  <c r="M361" i="9"/>
  <c r="L361" i="9"/>
  <c r="I361" i="9"/>
  <c r="K361" i="9" s="1"/>
  <c r="B361" i="9"/>
  <c r="N360" i="9"/>
  <c r="M360" i="9"/>
  <c r="L360" i="9"/>
  <c r="I360" i="9"/>
  <c r="K360" i="9" s="1"/>
  <c r="B360" i="9"/>
  <c r="N359" i="9"/>
  <c r="M359" i="9"/>
  <c r="L359" i="9"/>
  <c r="I359" i="9"/>
  <c r="K359" i="9" s="1"/>
  <c r="B359" i="9"/>
  <c r="N358" i="9"/>
  <c r="M358" i="9"/>
  <c r="L358" i="9"/>
  <c r="I358" i="9"/>
  <c r="K358" i="9" s="1"/>
  <c r="B358" i="9"/>
  <c r="N357" i="9"/>
  <c r="M357" i="9"/>
  <c r="L357" i="9"/>
  <c r="I357" i="9"/>
  <c r="K357" i="9" s="1"/>
  <c r="B357" i="9"/>
  <c r="N356" i="9"/>
  <c r="M356" i="9"/>
  <c r="L356" i="9"/>
  <c r="I356" i="9"/>
  <c r="K356" i="9" s="1"/>
  <c r="B356" i="9"/>
  <c r="N355" i="9"/>
  <c r="M355" i="9"/>
  <c r="L355" i="9"/>
  <c r="I355" i="9"/>
  <c r="K355" i="9" s="1"/>
  <c r="B355" i="9"/>
  <c r="N354" i="9"/>
  <c r="M354" i="9"/>
  <c r="L354" i="9"/>
  <c r="I354" i="9"/>
  <c r="K354" i="9" s="1"/>
  <c r="B354" i="9"/>
  <c r="N353" i="9"/>
  <c r="M353" i="9"/>
  <c r="L353" i="9"/>
  <c r="I353" i="9"/>
  <c r="K353" i="9" s="1"/>
  <c r="B353" i="9"/>
  <c r="N352" i="9"/>
  <c r="N366" i="9" s="1"/>
  <c r="M352" i="9"/>
  <c r="M366" i="9" s="1"/>
  <c r="L352" i="9"/>
  <c r="I352" i="9"/>
  <c r="K352" i="9" s="1"/>
  <c r="B352" i="9"/>
  <c r="B347" i="9"/>
  <c r="I346" i="9"/>
  <c r="H343" i="9"/>
  <c r="G343" i="9"/>
  <c r="F343" i="9"/>
  <c r="N342" i="9"/>
  <c r="M342" i="9"/>
  <c r="L342" i="9"/>
  <c r="K342" i="9"/>
  <c r="J342" i="9"/>
  <c r="I342" i="9"/>
  <c r="M341" i="9"/>
  <c r="K341" i="9"/>
  <c r="I341" i="9"/>
  <c r="J341" i="9" s="1"/>
  <c r="L340" i="9"/>
  <c r="J340" i="9"/>
  <c r="I340" i="9"/>
  <c r="M340" i="9" s="1"/>
  <c r="I339" i="9"/>
  <c r="N339" i="9" s="1"/>
  <c r="N338" i="9"/>
  <c r="K338" i="9"/>
  <c r="J338" i="9"/>
  <c r="I338" i="9"/>
  <c r="M338" i="9" s="1"/>
  <c r="I337" i="9"/>
  <c r="N337" i="9" s="1"/>
  <c r="N336" i="9"/>
  <c r="M336" i="9"/>
  <c r="L336" i="9"/>
  <c r="I336" i="9"/>
  <c r="K336" i="9" s="1"/>
  <c r="E335" i="9"/>
  <c r="E343" i="9" s="1"/>
  <c r="K329" i="9"/>
  <c r="J329" i="9"/>
  <c r="I329" i="9"/>
  <c r="H329" i="9"/>
  <c r="G329" i="9"/>
  <c r="F329" i="9"/>
  <c r="O320" i="9"/>
  <c r="O315" i="9"/>
  <c r="I307" i="9"/>
  <c r="L306" i="9"/>
  <c r="L305" i="9"/>
  <c r="I304" i="9"/>
  <c r="H304" i="9"/>
  <c r="G304" i="9"/>
  <c r="F304" i="9"/>
  <c r="E304" i="9"/>
  <c r="B304" i="9"/>
  <c r="M303" i="9"/>
  <c r="K303" i="9"/>
  <c r="I303" i="9"/>
  <c r="N303" i="9" s="1"/>
  <c r="B303" i="9"/>
  <c r="M302" i="9"/>
  <c r="K302" i="9"/>
  <c r="I302" i="9"/>
  <c r="N302" i="9" s="1"/>
  <c r="B302" i="9"/>
  <c r="M301" i="9"/>
  <c r="K301" i="9"/>
  <c r="I301" i="9"/>
  <c r="N301" i="9" s="1"/>
  <c r="B301" i="9"/>
  <c r="M300" i="9"/>
  <c r="K300" i="9"/>
  <c r="I300" i="9"/>
  <c r="N300" i="9" s="1"/>
  <c r="B300" i="9"/>
  <c r="M299" i="9"/>
  <c r="K299" i="9"/>
  <c r="I299" i="9"/>
  <c r="N299" i="9" s="1"/>
  <c r="B299" i="9"/>
  <c r="M298" i="9"/>
  <c r="M304" i="9" s="1"/>
  <c r="K298" i="9"/>
  <c r="K304" i="9" s="1"/>
  <c r="I298" i="9"/>
  <c r="N298" i="9" s="1"/>
  <c r="B298" i="9"/>
  <c r="L292" i="9"/>
  <c r="L291" i="9"/>
  <c r="I290" i="9"/>
  <c r="H290" i="9"/>
  <c r="G290" i="9"/>
  <c r="F290" i="9"/>
  <c r="E290" i="9"/>
  <c r="B290" i="9"/>
  <c r="M289" i="9"/>
  <c r="L289" i="9"/>
  <c r="K289" i="9"/>
  <c r="J289" i="9"/>
  <c r="I289" i="9"/>
  <c r="N289" i="9" s="1"/>
  <c r="B289" i="9"/>
  <c r="M288" i="9"/>
  <c r="L288" i="9"/>
  <c r="K288" i="9"/>
  <c r="J288" i="9"/>
  <c r="I288" i="9"/>
  <c r="N288" i="9" s="1"/>
  <c r="B288" i="9"/>
  <c r="M287" i="9"/>
  <c r="L287" i="9"/>
  <c r="K287" i="9"/>
  <c r="J287" i="9"/>
  <c r="I287" i="9"/>
  <c r="N287" i="9" s="1"/>
  <c r="O287" i="9" s="1"/>
  <c r="B287" i="9"/>
  <c r="M286" i="9"/>
  <c r="L286" i="9"/>
  <c r="K286" i="9"/>
  <c r="J286" i="9"/>
  <c r="I286" i="9"/>
  <c r="N286" i="9" s="1"/>
  <c r="B286" i="9"/>
  <c r="M285" i="9"/>
  <c r="L285" i="9"/>
  <c r="K285" i="9"/>
  <c r="J285" i="9"/>
  <c r="I285" i="9"/>
  <c r="N285" i="9" s="1"/>
  <c r="B285" i="9"/>
  <c r="M284" i="9"/>
  <c r="L284" i="9"/>
  <c r="K284" i="9"/>
  <c r="J284" i="9"/>
  <c r="I284" i="9"/>
  <c r="N284" i="9" s="1"/>
  <c r="O284" i="9" s="1"/>
  <c r="B284" i="9"/>
  <c r="M283" i="9"/>
  <c r="L283" i="9"/>
  <c r="K283" i="9"/>
  <c r="J283" i="9"/>
  <c r="I283" i="9"/>
  <c r="N283" i="9" s="1"/>
  <c r="O283" i="9" s="1"/>
  <c r="B283" i="9"/>
  <c r="M282" i="9"/>
  <c r="L282" i="9"/>
  <c r="K282" i="9"/>
  <c r="J282" i="9"/>
  <c r="I282" i="9"/>
  <c r="N282" i="9" s="1"/>
  <c r="B282" i="9"/>
  <c r="M281" i="9"/>
  <c r="L281" i="9"/>
  <c r="K281" i="9"/>
  <c r="J281" i="9"/>
  <c r="I281" i="9"/>
  <c r="N281" i="9" s="1"/>
  <c r="B281" i="9"/>
  <c r="M280" i="9"/>
  <c r="L280" i="9"/>
  <c r="K280" i="9"/>
  <c r="J280" i="9"/>
  <c r="I280" i="9"/>
  <c r="N280" i="9" s="1"/>
  <c r="B280" i="9"/>
  <c r="M279" i="9"/>
  <c r="L279" i="9"/>
  <c r="K279" i="9"/>
  <c r="J279" i="9"/>
  <c r="I279" i="9"/>
  <c r="N279" i="9" s="1"/>
  <c r="O279" i="9" s="1"/>
  <c r="B279" i="9"/>
  <c r="M278" i="9"/>
  <c r="L278" i="9"/>
  <c r="K278" i="9"/>
  <c r="J278" i="9"/>
  <c r="I278" i="9"/>
  <c r="N278" i="9" s="1"/>
  <c r="B278" i="9"/>
  <c r="M277" i="9"/>
  <c r="L277" i="9"/>
  <c r="K277" i="9"/>
  <c r="K290" i="9" s="1"/>
  <c r="J277" i="9"/>
  <c r="I277" i="9"/>
  <c r="N277" i="9" s="1"/>
  <c r="B277" i="9"/>
  <c r="M276" i="9"/>
  <c r="M290" i="9" s="1"/>
  <c r="L276" i="9"/>
  <c r="K276" i="9"/>
  <c r="J276" i="9"/>
  <c r="I276" i="9"/>
  <c r="N276" i="9" s="1"/>
  <c r="B276" i="9"/>
  <c r="B271" i="9"/>
  <c r="I270" i="9"/>
  <c r="H267" i="9"/>
  <c r="G267" i="9"/>
  <c r="F267" i="9"/>
  <c r="E267" i="9"/>
  <c r="N266" i="9"/>
  <c r="M266" i="9"/>
  <c r="K266" i="9"/>
  <c r="J266" i="9"/>
  <c r="I266" i="9"/>
  <c r="L266" i="9" s="1"/>
  <c r="L265" i="9"/>
  <c r="I265" i="9"/>
  <c r="N265" i="9" s="1"/>
  <c r="N264" i="9"/>
  <c r="L264" i="9"/>
  <c r="K264" i="9"/>
  <c r="I264" i="9"/>
  <c r="M264" i="9" s="1"/>
  <c r="N263" i="9"/>
  <c r="M263" i="9"/>
  <c r="K263" i="9"/>
  <c r="J263" i="9"/>
  <c r="I263" i="9"/>
  <c r="L263" i="9" s="1"/>
  <c r="I262" i="9"/>
  <c r="N262" i="9" s="1"/>
  <c r="M261" i="9"/>
  <c r="K261" i="9"/>
  <c r="I261" i="9"/>
  <c r="N261" i="9" s="1"/>
  <c r="N260" i="9"/>
  <c r="M260" i="9"/>
  <c r="L260" i="9"/>
  <c r="K260" i="9"/>
  <c r="O260" i="9" s="1"/>
  <c r="J260" i="9"/>
  <c r="I260" i="9"/>
  <c r="N259" i="9"/>
  <c r="K259" i="9"/>
  <c r="I259" i="9"/>
  <c r="L259" i="9" s="1"/>
  <c r="E259" i="9"/>
  <c r="K253" i="9"/>
  <c r="J253" i="9"/>
  <c r="I253" i="9"/>
  <c r="H253" i="9"/>
  <c r="G253" i="9"/>
  <c r="F253" i="9"/>
  <c r="O244" i="9"/>
  <c r="O239" i="9"/>
  <c r="I231" i="9"/>
  <c r="L230" i="9"/>
  <c r="L229" i="9"/>
  <c r="I228" i="9"/>
  <c r="H228" i="9"/>
  <c r="G228" i="9"/>
  <c r="F228" i="9"/>
  <c r="E228" i="9"/>
  <c r="B228" i="9"/>
  <c r="M227" i="9"/>
  <c r="I227" i="9"/>
  <c r="N227" i="9" s="1"/>
  <c r="B227" i="9"/>
  <c r="M226" i="9"/>
  <c r="I226" i="9"/>
  <c r="N226" i="9" s="1"/>
  <c r="B226" i="9"/>
  <c r="M225" i="9"/>
  <c r="I225" i="9"/>
  <c r="N225" i="9" s="1"/>
  <c r="B225" i="9"/>
  <c r="M224" i="9"/>
  <c r="I224" i="9"/>
  <c r="N224" i="9" s="1"/>
  <c r="B224" i="9"/>
  <c r="M223" i="9"/>
  <c r="I223" i="9"/>
  <c r="N223" i="9" s="1"/>
  <c r="B223" i="9"/>
  <c r="M222" i="9"/>
  <c r="M228" i="9" s="1"/>
  <c r="I222" i="9"/>
  <c r="N222" i="9" s="1"/>
  <c r="B222" i="9"/>
  <c r="L216" i="9"/>
  <c r="L215" i="9"/>
  <c r="I214" i="9"/>
  <c r="H214" i="9"/>
  <c r="G214" i="9"/>
  <c r="F214" i="9"/>
  <c r="E214" i="9"/>
  <c r="B214" i="9"/>
  <c r="N213" i="9"/>
  <c r="M213" i="9"/>
  <c r="L213" i="9"/>
  <c r="I213" i="9"/>
  <c r="K213" i="9" s="1"/>
  <c r="B213" i="9"/>
  <c r="N212" i="9"/>
  <c r="M212" i="9"/>
  <c r="L212" i="9"/>
  <c r="I212" i="9"/>
  <c r="K212" i="9" s="1"/>
  <c r="B212" i="9"/>
  <c r="N211" i="9"/>
  <c r="M211" i="9"/>
  <c r="L211" i="9"/>
  <c r="I211" i="9"/>
  <c r="K211" i="9" s="1"/>
  <c r="B211" i="9"/>
  <c r="N210" i="9"/>
  <c r="M210" i="9"/>
  <c r="L210" i="9"/>
  <c r="I210" i="9"/>
  <c r="K210" i="9" s="1"/>
  <c r="B210" i="9"/>
  <c r="N209" i="9"/>
  <c r="M209" i="9"/>
  <c r="L209" i="9"/>
  <c r="I209" i="9"/>
  <c r="K209" i="9" s="1"/>
  <c r="B209" i="9"/>
  <c r="N208" i="9"/>
  <c r="M208" i="9"/>
  <c r="L208" i="9"/>
  <c r="I208" i="9"/>
  <c r="K208" i="9" s="1"/>
  <c r="B208" i="9"/>
  <c r="N207" i="9"/>
  <c r="M207" i="9"/>
  <c r="L207" i="9"/>
  <c r="I207" i="9"/>
  <c r="K207" i="9" s="1"/>
  <c r="B207" i="9"/>
  <c r="N206" i="9"/>
  <c r="M206" i="9"/>
  <c r="L206" i="9"/>
  <c r="I206" i="9"/>
  <c r="K206" i="9" s="1"/>
  <c r="B206" i="9"/>
  <c r="N205" i="9"/>
  <c r="M205" i="9"/>
  <c r="L205" i="9"/>
  <c r="I205" i="9"/>
  <c r="K205" i="9" s="1"/>
  <c r="B205" i="9"/>
  <c r="N204" i="9"/>
  <c r="M204" i="9"/>
  <c r="L204" i="9"/>
  <c r="I204" i="9"/>
  <c r="K204" i="9" s="1"/>
  <c r="B204" i="9"/>
  <c r="N203" i="9"/>
  <c r="M203" i="9"/>
  <c r="L203" i="9"/>
  <c r="I203" i="9"/>
  <c r="K203" i="9" s="1"/>
  <c r="B203" i="9"/>
  <c r="N202" i="9"/>
  <c r="M202" i="9"/>
  <c r="L202" i="9"/>
  <c r="I202" i="9"/>
  <c r="K202" i="9" s="1"/>
  <c r="B202" i="9"/>
  <c r="N201" i="9"/>
  <c r="M201" i="9"/>
  <c r="L201" i="9"/>
  <c r="I201" i="9"/>
  <c r="K201" i="9" s="1"/>
  <c r="B201" i="9"/>
  <c r="N200" i="9"/>
  <c r="N214" i="9" s="1"/>
  <c r="M200" i="9"/>
  <c r="M214" i="9" s="1"/>
  <c r="L200" i="9"/>
  <c r="I200" i="9"/>
  <c r="K200" i="9" s="1"/>
  <c r="B200" i="9"/>
  <c r="B195" i="9"/>
  <c r="I194" i="9"/>
  <c r="H191" i="9"/>
  <c r="G191" i="9"/>
  <c r="F191" i="9"/>
  <c r="N190" i="9"/>
  <c r="M190" i="9"/>
  <c r="L190" i="9"/>
  <c r="K190" i="9"/>
  <c r="J190" i="9"/>
  <c r="I190" i="9"/>
  <c r="K189" i="9"/>
  <c r="I189" i="9"/>
  <c r="J189" i="9" s="1"/>
  <c r="L188" i="9"/>
  <c r="J188" i="9"/>
  <c r="I188" i="9"/>
  <c r="N188" i="9" s="1"/>
  <c r="I187" i="9"/>
  <c r="N187" i="9" s="1"/>
  <c r="N186" i="9"/>
  <c r="K186" i="9"/>
  <c r="J186" i="9"/>
  <c r="I186" i="9"/>
  <c r="M186" i="9" s="1"/>
  <c r="M185" i="9"/>
  <c r="I185" i="9"/>
  <c r="N185" i="9" s="1"/>
  <c r="N184" i="9"/>
  <c r="M184" i="9"/>
  <c r="L184" i="9"/>
  <c r="I184" i="9"/>
  <c r="K184" i="9" s="1"/>
  <c r="E183" i="9"/>
  <c r="E191" i="9" s="1"/>
  <c r="K177" i="9"/>
  <c r="J177" i="9"/>
  <c r="I177" i="9"/>
  <c r="H177" i="9"/>
  <c r="G177" i="9"/>
  <c r="F177" i="9"/>
  <c r="O168" i="9"/>
  <c r="O163" i="9"/>
  <c r="I155" i="9"/>
  <c r="L154" i="9"/>
  <c r="L153" i="9"/>
  <c r="N152" i="9"/>
  <c r="I152" i="9"/>
  <c r="H152" i="9"/>
  <c r="G152" i="9"/>
  <c r="F152" i="9"/>
  <c r="E152" i="9"/>
  <c r="B152" i="9"/>
  <c r="N151" i="9"/>
  <c r="M151" i="9"/>
  <c r="L151" i="9"/>
  <c r="K151" i="9"/>
  <c r="J151" i="9"/>
  <c r="I151" i="9"/>
  <c r="B151" i="9"/>
  <c r="N150" i="9"/>
  <c r="M150" i="9"/>
  <c r="L150" i="9"/>
  <c r="L152" i="9" s="1"/>
  <c r="K150" i="9"/>
  <c r="J150" i="9"/>
  <c r="I150" i="9"/>
  <c r="B150" i="9"/>
  <c r="N149" i="9"/>
  <c r="M149" i="9"/>
  <c r="L149" i="9"/>
  <c r="K149" i="9"/>
  <c r="J149" i="9"/>
  <c r="I149" i="9"/>
  <c r="B149" i="9"/>
  <c r="N148" i="9"/>
  <c r="M148" i="9"/>
  <c r="L148" i="9"/>
  <c r="K148" i="9"/>
  <c r="J148" i="9"/>
  <c r="O148" i="9" s="1"/>
  <c r="I148" i="9"/>
  <c r="B148" i="9"/>
  <c r="N147" i="9"/>
  <c r="M147" i="9"/>
  <c r="L147" i="9"/>
  <c r="K147" i="9"/>
  <c r="J147" i="9"/>
  <c r="I147" i="9"/>
  <c r="B147" i="9"/>
  <c r="N146" i="9"/>
  <c r="M146" i="9"/>
  <c r="M152" i="9" s="1"/>
  <c r="L146" i="9"/>
  <c r="K146" i="9"/>
  <c r="J146" i="9"/>
  <c r="J152" i="9" s="1"/>
  <c r="I146" i="9"/>
  <c r="B146" i="9"/>
  <c r="L140" i="9"/>
  <c r="L139" i="9"/>
  <c r="H138" i="9"/>
  <c r="G138" i="9"/>
  <c r="F138" i="9"/>
  <c r="E138" i="9"/>
  <c r="B138" i="9"/>
  <c r="L137" i="9"/>
  <c r="I137" i="9"/>
  <c r="M137" i="9" s="1"/>
  <c r="B137" i="9"/>
  <c r="L136" i="9"/>
  <c r="I136" i="9"/>
  <c r="M136" i="9" s="1"/>
  <c r="B136" i="9"/>
  <c r="L135" i="9"/>
  <c r="I135" i="9"/>
  <c r="M135" i="9" s="1"/>
  <c r="B135" i="9"/>
  <c r="L134" i="9"/>
  <c r="I134" i="9"/>
  <c r="M134" i="9" s="1"/>
  <c r="B134" i="9"/>
  <c r="L133" i="9"/>
  <c r="I133" i="9"/>
  <c r="M133" i="9" s="1"/>
  <c r="B133" i="9"/>
  <c r="L132" i="9"/>
  <c r="I132" i="9"/>
  <c r="M132" i="9" s="1"/>
  <c r="B132" i="9"/>
  <c r="L131" i="9"/>
  <c r="I131" i="9"/>
  <c r="M131" i="9" s="1"/>
  <c r="B131" i="9"/>
  <c r="L130" i="9"/>
  <c r="I130" i="9"/>
  <c r="M130" i="9" s="1"/>
  <c r="B130" i="9"/>
  <c r="L129" i="9"/>
  <c r="I129" i="9"/>
  <c r="M129" i="9" s="1"/>
  <c r="B129" i="9"/>
  <c r="L128" i="9"/>
  <c r="I128" i="9"/>
  <c r="M128" i="9" s="1"/>
  <c r="B128" i="9"/>
  <c r="L127" i="9"/>
  <c r="I127" i="9"/>
  <c r="M127" i="9" s="1"/>
  <c r="B127" i="9"/>
  <c r="L126" i="9"/>
  <c r="I126" i="9"/>
  <c r="M126" i="9" s="1"/>
  <c r="B126" i="9"/>
  <c r="L125" i="9"/>
  <c r="I125" i="9"/>
  <c r="K125" i="9" s="1"/>
  <c r="B125" i="9"/>
  <c r="L124" i="9"/>
  <c r="I124" i="9"/>
  <c r="I138" i="9" s="1"/>
  <c r="B124" i="9"/>
  <c r="B119" i="9"/>
  <c r="I118" i="9"/>
  <c r="H115" i="9"/>
  <c r="G115" i="9"/>
  <c r="F115" i="9"/>
  <c r="N114" i="9"/>
  <c r="M114" i="9"/>
  <c r="L114" i="9"/>
  <c r="K114" i="9"/>
  <c r="J114" i="9"/>
  <c r="I114" i="9"/>
  <c r="L113" i="9"/>
  <c r="I113" i="9"/>
  <c r="J113" i="9" s="1"/>
  <c r="M112" i="9"/>
  <c r="L112" i="9"/>
  <c r="K112" i="9"/>
  <c r="I112" i="9"/>
  <c r="N112" i="9" s="1"/>
  <c r="M111" i="9"/>
  <c r="L111" i="9"/>
  <c r="K111" i="9"/>
  <c r="J111" i="9"/>
  <c r="I111" i="9"/>
  <c r="N111" i="9" s="1"/>
  <c r="I110" i="9"/>
  <c r="M110" i="9" s="1"/>
  <c r="M109" i="9"/>
  <c r="I109" i="9"/>
  <c r="L109" i="9" s="1"/>
  <c r="L108" i="9"/>
  <c r="I108" i="9"/>
  <c r="K108" i="9" s="1"/>
  <c r="E107" i="9"/>
  <c r="E115" i="9" s="1"/>
  <c r="K101" i="9"/>
  <c r="J101" i="9"/>
  <c r="I101" i="9"/>
  <c r="H101" i="9"/>
  <c r="G101" i="9"/>
  <c r="F101" i="9"/>
  <c r="O92" i="9"/>
  <c r="O87" i="9"/>
  <c r="I79" i="9"/>
  <c r="E31" i="9"/>
  <c r="K42" i="3"/>
  <c r="K41" i="3"/>
  <c r="K40" i="3" s="1"/>
  <c r="K44" i="3" s="1"/>
  <c r="K39" i="3"/>
  <c r="K38" i="3"/>
  <c r="K37" i="3"/>
  <c r="K36" i="3"/>
  <c r="K35" i="3"/>
  <c r="J42" i="3"/>
  <c r="J41" i="3"/>
  <c r="J40" i="3" s="1"/>
  <c r="J39" i="3"/>
  <c r="J38" i="3"/>
  <c r="J37" i="3" s="1"/>
  <c r="J36" i="3"/>
  <c r="J35" i="3"/>
  <c r="I44" i="3"/>
  <c r="I42" i="3"/>
  <c r="I41" i="3"/>
  <c r="I39" i="3"/>
  <c r="I38" i="3"/>
  <c r="I36" i="3"/>
  <c r="I35" i="3"/>
  <c r="K28" i="3"/>
  <c r="J28" i="3"/>
  <c r="I28" i="3"/>
  <c r="K27" i="3"/>
  <c r="J27" i="3"/>
  <c r="I27" i="3"/>
  <c r="I26" i="3"/>
  <c r="K26" i="3"/>
  <c r="J26" i="3"/>
  <c r="K19" i="3"/>
  <c r="K17" i="3"/>
  <c r="K15" i="3"/>
  <c r="K13" i="3"/>
  <c r="J19" i="3"/>
  <c r="J17" i="3"/>
  <c r="J15" i="3"/>
  <c r="I19" i="3"/>
  <c r="I17" i="3"/>
  <c r="I15" i="3"/>
  <c r="J13" i="3"/>
  <c r="H19" i="3"/>
  <c r="H15" i="3"/>
  <c r="H17" i="3"/>
  <c r="H13" i="3"/>
  <c r="C19" i="3"/>
  <c r="C17" i="3"/>
  <c r="C15" i="3"/>
  <c r="C13" i="3"/>
  <c r="J96" i="31"/>
  <c r="I96" i="31"/>
  <c r="H96" i="31"/>
  <c r="J93" i="31"/>
  <c r="I93" i="31"/>
  <c r="H93" i="31"/>
  <c r="J89" i="31"/>
  <c r="I89" i="31"/>
  <c r="H89" i="31"/>
  <c r="J88" i="31"/>
  <c r="I88" i="31"/>
  <c r="H88" i="31"/>
  <c r="J85" i="31"/>
  <c r="I85" i="31"/>
  <c r="I81" i="31" s="1"/>
  <c r="I86" i="31" s="1"/>
  <c r="I90" i="31" s="1"/>
  <c r="I102" i="31" s="1"/>
  <c r="I99" i="31" s="1"/>
  <c r="H85" i="31"/>
  <c r="J81" i="31"/>
  <c r="H81" i="31"/>
  <c r="J75" i="31"/>
  <c r="J86" i="31" s="1"/>
  <c r="J90" i="31" s="1"/>
  <c r="J102" i="31" s="1"/>
  <c r="J99" i="31" s="1"/>
  <c r="I75" i="31"/>
  <c r="H75" i="31"/>
  <c r="H86" i="31" s="1"/>
  <c r="H90" i="31" s="1"/>
  <c r="D69" i="31"/>
  <c r="J25" i="31"/>
  <c r="J24" i="31"/>
  <c r="J96" i="30"/>
  <c r="I96" i="30"/>
  <c r="H96" i="30"/>
  <c r="J93" i="30"/>
  <c r="I93" i="30"/>
  <c r="H93" i="30"/>
  <c r="J89" i="30"/>
  <c r="I89" i="30"/>
  <c r="H89" i="30"/>
  <c r="J88" i="30"/>
  <c r="I88" i="30"/>
  <c r="H88" i="30"/>
  <c r="I86" i="30"/>
  <c r="I90" i="30" s="1"/>
  <c r="I102" i="30" s="1"/>
  <c r="I99" i="30" s="1"/>
  <c r="J85" i="30"/>
  <c r="I85" i="30"/>
  <c r="H85" i="30"/>
  <c r="J81" i="30"/>
  <c r="I81" i="30"/>
  <c r="H81" i="30"/>
  <c r="J75" i="30"/>
  <c r="J86" i="30" s="1"/>
  <c r="J90" i="30" s="1"/>
  <c r="J102" i="30" s="1"/>
  <c r="J99" i="30" s="1"/>
  <c r="I75" i="30"/>
  <c r="H75" i="30"/>
  <c r="H86" i="30" s="1"/>
  <c r="H90" i="30" s="1"/>
  <c r="D69" i="30"/>
  <c r="J25" i="30"/>
  <c r="J24" i="30"/>
  <c r="J96" i="29"/>
  <c r="I96" i="29"/>
  <c r="H96" i="29"/>
  <c r="J93" i="29"/>
  <c r="I93" i="29"/>
  <c r="H93" i="29"/>
  <c r="J89" i="29"/>
  <c r="I89" i="29"/>
  <c r="H89" i="29"/>
  <c r="J88" i="29"/>
  <c r="I88" i="29"/>
  <c r="H88" i="29"/>
  <c r="J85" i="29"/>
  <c r="I85" i="29"/>
  <c r="I81" i="29" s="1"/>
  <c r="I86" i="29" s="1"/>
  <c r="I90" i="29" s="1"/>
  <c r="I102" i="29" s="1"/>
  <c r="I99" i="29" s="1"/>
  <c r="H85" i="29"/>
  <c r="H81" i="29" s="1"/>
  <c r="J81" i="29"/>
  <c r="J75" i="29"/>
  <c r="J86" i="29" s="1"/>
  <c r="J90" i="29" s="1"/>
  <c r="J102" i="29" s="1"/>
  <c r="J99" i="29" s="1"/>
  <c r="I75" i="29"/>
  <c r="H75" i="29"/>
  <c r="D69" i="29"/>
  <c r="J25" i="29"/>
  <c r="J24" i="29"/>
  <c r="J25" i="4"/>
  <c r="J24" i="4"/>
  <c r="H96" i="4"/>
  <c r="J96" i="4"/>
  <c r="I96" i="4"/>
  <c r="H88" i="4"/>
  <c r="J89" i="4"/>
  <c r="I89" i="4"/>
  <c r="H89" i="4"/>
  <c r="J75" i="4"/>
  <c r="I75" i="4"/>
  <c r="H75" i="4"/>
  <c r="J85" i="4"/>
  <c r="J81" i="4" s="1"/>
  <c r="I85" i="4"/>
  <c r="I81" i="4" s="1"/>
  <c r="H85" i="4"/>
  <c r="H81" i="4" s="1"/>
  <c r="L138" i="9" l="1"/>
  <c r="O147" i="9"/>
  <c r="L366" i="9"/>
  <c r="L608" i="9"/>
  <c r="L214" i="9"/>
  <c r="O607" i="9"/>
  <c r="O606" i="9"/>
  <c r="L290" i="9"/>
  <c r="O114" i="9"/>
  <c r="O151" i="9"/>
  <c r="L518" i="9"/>
  <c r="L594" i="9"/>
  <c r="O150" i="9"/>
  <c r="L442" i="9"/>
  <c r="O494" i="9"/>
  <c r="O507" i="9"/>
  <c r="O511" i="9"/>
  <c r="O515" i="9"/>
  <c r="O604" i="9"/>
  <c r="O278" i="9"/>
  <c r="O282" i="9"/>
  <c r="O286" i="9"/>
  <c r="O418" i="9"/>
  <c r="O504" i="9"/>
  <c r="O508" i="9"/>
  <c r="O512" i="9"/>
  <c r="O516" i="9"/>
  <c r="K152" i="9"/>
  <c r="O152" i="9" s="1"/>
  <c r="O154" i="9" s="1"/>
  <c r="O149" i="9"/>
  <c r="O190" i="9"/>
  <c r="O342" i="9"/>
  <c r="K442" i="9"/>
  <c r="O605" i="9"/>
  <c r="O111" i="9"/>
  <c r="O506" i="9"/>
  <c r="O510" i="9"/>
  <c r="O514" i="9"/>
  <c r="K532" i="9"/>
  <c r="J608" i="9"/>
  <c r="O608" i="9" s="1"/>
  <c r="O610" i="9" s="1"/>
  <c r="O277" i="9"/>
  <c r="O281" i="9"/>
  <c r="O285" i="9"/>
  <c r="O289" i="9"/>
  <c r="J518" i="9"/>
  <c r="O518" i="9" s="1"/>
  <c r="O520" i="9" s="1"/>
  <c r="O584" i="9"/>
  <c r="O588" i="9"/>
  <c r="O592" i="9"/>
  <c r="O280" i="9"/>
  <c r="O288" i="9"/>
  <c r="O564" i="9"/>
  <c r="O583" i="9"/>
  <c r="O587" i="9"/>
  <c r="O591" i="9"/>
  <c r="J290" i="9"/>
  <c r="O602" i="9"/>
  <c r="O582" i="9"/>
  <c r="O586" i="9"/>
  <c r="O590" i="9"/>
  <c r="O563" i="9"/>
  <c r="M571" i="9"/>
  <c r="O569" i="9"/>
  <c r="O580" i="9"/>
  <c r="K594" i="9"/>
  <c r="O594" i="9"/>
  <c r="O596" i="9" s="1"/>
  <c r="J566" i="9"/>
  <c r="K567" i="9"/>
  <c r="L568" i="9"/>
  <c r="O568" i="9" s="1"/>
  <c r="M569" i="9"/>
  <c r="I571" i="9"/>
  <c r="J565" i="9"/>
  <c r="O565" i="9" s="1"/>
  <c r="K566" i="9"/>
  <c r="L567" i="9"/>
  <c r="M568" i="9"/>
  <c r="N569" i="9"/>
  <c r="N571" i="9" s="1"/>
  <c r="L566" i="9"/>
  <c r="M567" i="9"/>
  <c r="J567" i="9"/>
  <c r="M566" i="9"/>
  <c r="N532" i="9"/>
  <c r="O490" i="9"/>
  <c r="O505" i="9"/>
  <c r="O509" i="9"/>
  <c r="O513" i="9"/>
  <c r="O517" i="9"/>
  <c r="O488" i="9"/>
  <c r="K518" i="9"/>
  <c r="N487" i="9"/>
  <c r="N495" i="9" s="1"/>
  <c r="J491" i="9"/>
  <c r="K492" i="9"/>
  <c r="O492" i="9" s="1"/>
  <c r="L493" i="9"/>
  <c r="J489" i="9"/>
  <c r="L491" i="9"/>
  <c r="M492" i="9"/>
  <c r="N493" i="9"/>
  <c r="J526" i="9"/>
  <c r="J527" i="9"/>
  <c r="J528" i="9"/>
  <c r="J529" i="9"/>
  <c r="J530" i="9"/>
  <c r="J531" i="9"/>
  <c r="K491" i="9"/>
  <c r="K489" i="9"/>
  <c r="M491" i="9"/>
  <c r="M495" i="9" s="1"/>
  <c r="L489" i="9"/>
  <c r="L526" i="9"/>
  <c r="L527" i="9"/>
  <c r="L528" i="9"/>
  <c r="L529" i="9"/>
  <c r="L530" i="9"/>
  <c r="L531" i="9"/>
  <c r="N456" i="9"/>
  <c r="J415" i="9"/>
  <c r="K416" i="9"/>
  <c r="O416" i="9" s="1"/>
  <c r="L417" i="9"/>
  <c r="O417" i="9" s="1"/>
  <c r="K415" i="9"/>
  <c r="J413" i="9"/>
  <c r="L415" i="9"/>
  <c r="M416" i="9"/>
  <c r="N417" i="9"/>
  <c r="J450" i="9"/>
  <c r="J451" i="9"/>
  <c r="J452" i="9"/>
  <c r="J453" i="9"/>
  <c r="J454" i="9"/>
  <c r="J455" i="9"/>
  <c r="I411" i="9"/>
  <c r="J412" i="9"/>
  <c r="O412" i="9" s="1"/>
  <c r="K413" i="9"/>
  <c r="L414" i="9"/>
  <c r="O414" i="9" s="1"/>
  <c r="M415" i="9"/>
  <c r="J428" i="9"/>
  <c r="J429" i="9"/>
  <c r="O429" i="9" s="1"/>
  <c r="J430" i="9"/>
  <c r="O430" i="9" s="1"/>
  <c r="J431" i="9"/>
  <c r="O431" i="9" s="1"/>
  <c r="J432" i="9"/>
  <c r="O432" i="9" s="1"/>
  <c r="J433" i="9"/>
  <c r="O433" i="9" s="1"/>
  <c r="J434" i="9"/>
  <c r="O434" i="9" s="1"/>
  <c r="J435" i="9"/>
  <c r="O435" i="9" s="1"/>
  <c r="J436" i="9"/>
  <c r="O436" i="9" s="1"/>
  <c r="J437" i="9"/>
  <c r="O437" i="9" s="1"/>
  <c r="J438" i="9"/>
  <c r="O438" i="9" s="1"/>
  <c r="J439" i="9"/>
  <c r="O439" i="9" s="1"/>
  <c r="J440" i="9"/>
  <c r="O440" i="9" s="1"/>
  <c r="J441" i="9"/>
  <c r="O441" i="9" s="1"/>
  <c r="K450" i="9"/>
  <c r="K451" i="9"/>
  <c r="K452" i="9"/>
  <c r="K453" i="9"/>
  <c r="K454" i="9"/>
  <c r="K455" i="9"/>
  <c r="L413" i="9"/>
  <c r="L450" i="9"/>
  <c r="L451" i="9"/>
  <c r="L452" i="9"/>
  <c r="L453" i="9"/>
  <c r="L454" i="9"/>
  <c r="L455" i="9"/>
  <c r="M413" i="9"/>
  <c r="N380" i="9"/>
  <c r="K366" i="9"/>
  <c r="J339" i="9"/>
  <c r="K340" i="9"/>
  <c r="O340" i="9" s="1"/>
  <c r="L341" i="9"/>
  <c r="O341" i="9" s="1"/>
  <c r="L339" i="9"/>
  <c r="J374" i="9"/>
  <c r="J375" i="9"/>
  <c r="J376" i="9"/>
  <c r="J377" i="9"/>
  <c r="J378" i="9"/>
  <c r="J379" i="9"/>
  <c r="N341" i="9"/>
  <c r="I335" i="9"/>
  <c r="J336" i="9"/>
  <c r="O336" i="9" s="1"/>
  <c r="K337" i="9"/>
  <c r="L338" i="9"/>
  <c r="O338" i="9" s="1"/>
  <c r="M339" i="9"/>
  <c r="N340" i="9"/>
  <c r="J352" i="9"/>
  <c r="J353" i="9"/>
  <c r="O353" i="9" s="1"/>
  <c r="J354" i="9"/>
  <c r="O354" i="9" s="1"/>
  <c r="J355" i="9"/>
  <c r="O355" i="9" s="1"/>
  <c r="J356" i="9"/>
  <c r="O356" i="9" s="1"/>
  <c r="J357" i="9"/>
  <c r="O357" i="9" s="1"/>
  <c r="J358" i="9"/>
  <c r="O358" i="9" s="1"/>
  <c r="J359" i="9"/>
  <c r="O359" i="9" s="1"/>
  <c r="J360" i="9"/>
  <c r="O360" i="9" s="1"/>
  <c r="J361" i="9"/>
  <c r="O361" i="9" s="1"/>
  <c r="J362" i="9"/>
  <c r="O362" i="9" s="1"/>
  <c r="J363" i="9"/>
  <c r="O363" i="9" s="1"/>
  <c r="J364" i="9"/>
  <c r="O364" i="9" s="1"/>
  <c r="J365" i="9"/>
  <c r="O365" i="9" s="1"/>
  <c r="K374" i="9"/>
  <c r="K375" i="9"/>
  <c r="K376" i="9"/>
  <c r="K377" i="9"/>
  <c r="K378" i="9"/>
  <c r="K379" i="9"/>
  <c r="K339" i="9"/>
  <c r="J337" i="9"/>
  <c r="L337" i="9"/>
  <c r="L374" i="9"/>
  <c r="L375" i="9"/>
  <c r="L376" i="9"/>
  <c r="L377" i="9"/>
  <c r="L378" i="9"/>
  <c r="L379" i="9"/>
  <c r="M337" i="9"/>
  <c r="N267" i="9"/>
  <c r="O266" i="9"/>
  <c r="N304" i="9"/>
  <c r="O263" i="9"/>
  <c r="N290" i="9"/>
  <c r="O276" i="9"/>
  <c r="J265" i="9"/>
  <c r="M259" i="9"/>
  <c r="J264" i="9"/>
  <c r="O264" i="9" s="1"/>
  <c r="K265" i="9"/>
  <c r="I267" i="9"/>
  <c r="J262" i="9"/>
  <c r="M265" i="9"/>
  <c r="J261" i="9"/>
  <c r="K262" i="9"/>
  <c r="J298" i="9"/>
  <c r="J299" i="9"/>
  <c r="J300" i="9"/>
  <c r="J301" i="9"/>
  <c r="J302" i="9"/>
  <c r="J303" i="9"/>
  <c r="L262" i="9"/>
  <c r="J259" i="9"/>
  <c r="L261" i="9"/>
  <c r="L267" i="9" s="1"/>
  <c r="M262" i="9"/>
  <c r="L298" i="9"/>
  <c r="L299" i="9"/>
  <c r="L300" i="9"/>
  <c r="L301" i="9"/>
  <c r="L302" i="9"/>
  <c r="L303" i="9"/>
  <c r="N228" i="9"/>
  <c r="K214" i="9"/>
  <c r="J187" i="9"/>
  <c r="K188" i="9"/>
  <c r="O188" i="9" s="1"/>
  <c r="L189" i="9"/>
  <c r="L187" i="9"/>
  <c r="M188" i="9"/>
  <c r="N189" i="9"/>
  <c r="J222" i="9"/>
  <c r="J223" i="9"/>
  <c r="J224" i="9"/>
  <c r="J225" i="9"/>
  <c r="J226" i="9"/>
  <c r="J227" i="9"/>
  <c r="I183" i="9"/>
  <c r="J184" i="9"/>
  <c r="O184" i="9" s="1"/>
  <c r="K185" i="9"/>
  <c r="L186" i="9"/>
  <c r="O186" i="9" s="1"/>
  <c r="M187" i="9"/>
  <c r="J200" i="9"/>
  <c r="J201" i="9"/>
  <c r="O201" i="9" s="1"/>
  <c r="J202" i="9"/>
  <c r="O202" i="9" s="1"/>
  <c r="J203" i="9"/>
  <c r="O203" i="9" s="1"/>
  <c r="J204" i="9"/>
  <c r="O204" i="9" s="1"/>
  <c r="J205" i="9"/>
  <c r="O205" i="9" s="1"/>
  <c r="J206" i="9"/>
  <c r="O206" i="9" s="1"/>
  <c r="J207" i="9"/>
  <c r="O207" i="9" s="1"/>
  <c r="J208" i="9"/>
  <c r="O208" i="9" s="1"/>
  <c r="J209" i="9"/>
  <c r="O209" i="9" s="1"/>
  <c r="J210" i="9"/>
  <c r="O210" i="9" s="1"/>
  <c r="J211" i="9"/>
  <c r="O211" i="9" s="1"/>
  <c r="J212" i="9"/>
  <c r="O212" i="9" s="1"/>
  <c r="J213" i="9"/>
  <c r="O213" i="9" s="1"/>
  <c r="K222" i="9"/>
  <c r="K223" i="9"/>
  <c r="K224" i="9"/>
  <c r="K225" i="9"/>
  <c r="K226" i="9"/>
  <c r="K227" i="9"/>
  <c r="K187" i="9"/>
  <c r="M189" i="9"/>
  <c r="O189" i="9" s="1"/>
  <c r="J185" i="9"/>
  <c r="L185" i="9"/>
  <c r="L222" i="9"/>
  <c r="L223" i="9"/>
  <c r="L224" i="9"/>
  <c r="L225" i="9"/>
  <c r="L226" i="9"/>
  <c r="L227" i="9"/>
  <c r="N110" i="9"/>
  <c r="M108" i="9"/>
  <c r="N109" i="9"/>
  <c r="M125" i="9"/>
  <c r="N108" i="9"/>
  <c r="J112" i="9"/>
  <c r="O112" i="9" s="1"/>
  <c r="K113" i="9"/>
  <c r="O113" i="9" s="1"/>
  <c r="N124" i="9"/>
  <c r="N125" i="9"/>
  <c r="N126" i="9"/>
  <c r="N127" i="9"/>
  <c r="N128" i="9"/>
  <c r="N129" i="9"/>
  <c r="N130" i="9"/>
  <c r="N131" i="9"/>
  <c r="N132" i="9"/>
  <c r="N133" i="9"/>
  <c r="N134" i="9"/>
  <c r="N135" i="9"/>
  <c r="N136" i="9"/>
  <c r="N137" i="9"/>
  <c r="O146" i="9"/>
  <c r="M113" i="9"/>
  <c r="K110" i="9"/>
  <c r="N113" i="9"/>
  <c r="I107" i="9"/>
  <c r="K109" i="9"/>
  <c r="L110" i="9"/>
  <c r="J126" i="9"/>
  <c r="J128" i="9"/>
  <c r="J130" i="9"/>
  <c r="J132" i="9"/>
  <c r="J134" i="9"/>
  <c r="O134" i="9" s="1"/>
  <c r="J135" i="9"/>
  <c r="J136" i="9"/>
  <c r="J110" i="9"/>
  <c r="J109" i="9"/>
  <c r="O109" i="9" s="1"/>
  <c r="J108" i="9"/>
  <c r="O108" i="9" s="1"/>
  <c r="J124" i="9"/>
  <c r="J125" i="9"/>
  <c r="J127" i="9"/>
  <c r="O127" i="9" s="1"/>
  <c r="J129" i="9"/>
  <c r="J131" i="9"/>
  <c r="J133" i="9"/>
  <c r="J137" i="9"/>
  <c r="K124" i="9"/>
  <c r="K126" i="9"/>
  <c r="K127" i="9"/>
  <c r="K128" i="9"/>
  <c r="K129" i="9"/>
  <c r="K130" i="9"/>
  <c r="K131" i="9"/>
  <c r="K132" i="9"/>
  <c r="K133" i="9"/>
  <c r="K134" i="9"/>
  <c r="K135" i="9"/>
  <c r="K136" i="9"/>
  <c r="K137" i="9"/>
  <c r="M124" i="9"/>
  <c r="J44" i="3"/>
  <c r="I40" i="3"/>
  <c r="I37" i="3"/>
  <c r="K30" i="3"/>
  <c r="J30" i="3"/>
  <c r="I30" i="3"/>
  <c r="H86" i="4"/>
  <c r="H90" i="4" s="1"/>
  <c r="H102" i="4" s="1"/>
  <c r="H99" i="4" s="1"/>
  <c r="J94" i="31"/>
  <c r="J95" i="31" s="1"/>
  <c r="I94" i="31"/>
  <c r="I95" i="31" s="1"/>
  <c r="H102" i="31"/>
  <c r="B103" i="31" s="1"/>
  <c r="I94" i="30"/>
  <c r="I95" i="30"/>
  <c r="B103" i="30"/>
  <c r="H102" i="30"/>
  <c r="J94" i="30"/>
  <c r="J95" i="30" s="1"/>
  <c r="I94" i="29"/>
  <c r="I95" i="29" s="1"/>
  <c r="H86" i="29"/>
  <c r="H90" i="29" s="1"/>
  <c r="J94" i="29"/>
  <c r="J95" i="29" s="1"/>
  <c r="J86" i="4"/>
  <c r="I86" i="4"/>
  <c r="J93" i="4"/>
  <c r="I93" i="4"/>
  <c r="H93" i="4"/>
  <c r="O303" i="9" l="1"/>
  <c r="O301" i="9"/>
  <c r="L571" i="9"/>
  <c r="L304" i="9"/>
  <c r="O300" i="9"/>
  <c r="O529" i="9"/>
  <c r="L495" i="9"/>
  <c r="O528" i="9"/>
  <c r="O128" i="9"/>
  <c r="O126" i="9"/>
  <c r="K267" i="9"/>
  <c r="O375" i="9"/>
  <c r="O491" i="9"/>
  <c r="K571" i="9"/>
  <c r="K138" i="9"/>
  <c r="O290" i="9"/>
  <c r="O292" i="9" s="1"/>
  <c r="O566" i="9"/>
  <c r="O567" i="9"/>
  <c r="J571" i="9"/>
  <c r="O527" i="9"/>
  <c r="K495" i="9"/>
  <c r="O493" i="9"/>
  <c r="O487" i="9"/>
  <c r="O531" i="9"/>
  <c r="L532" i="9"/>
  <c r="J532" i="9"/>
  <c r="O526" i="9"/>
  <c r="J495" i="9"/>
  <c r="O530" i="9"/>
  <c r="O489" i="9"/>
  <c r="L456" i="9"/>
  <c r="J456" i="9"/>
  <c r="O450" i="9"/>
  <c r="O415" i="9"/>
  <c r="L411" i="9"/>
  <c r="L419" i="9" s="1"/>
  <c r="K411" i="9"/>
  <c r="K419" i="9" s="1"/>
  <c r="I419" i="9"/>
  <c r="J411" i="9"/>
  <c r="N411" i="9"/>
  <c r="N419" i="9" s="1"/>
  <c r="M411" i="9"/>
  <c r="M419" i="9" s="1"/>
  <c r="O455" i="9"/>
  <c r="O454" i="9"/>
  <c r="O413" i="9"/>
  <c r="O428" i="9"/>
  <c r="J442" i="9"/>
  <c r="O442" i="9" s="1"/>
  <c r="O444" i="9" s="1"/>
  <c r="O453" i="9"/>
  <c r="O452" i="9"/>
  <c r="K456" i="9"/>
  <c r="O451" i="9"/>
  <c r="L335" i="9"/>
  <c r="L343" i="9" s="1"/>
  <c r="K335" i="9"/>
  <c r="K343" i="9" s="1"/>
  <c r="J335" i="9"/>
  <c r="I343" i="9"/>
  <c r="M335" i="9"/>
  <c r="M343" i="9" s="1"/>
  <c r="N335" i="9"/>
  <c r="N343" i="9" s="1"/>
  <c r="O379" i="9"/>
  <c r="O339" i="9"/>
  <c r="K380" i="9"/>
  <c r="O377" i="9"/>
  <c r="J380" i="9"/>
  <c r="O374" i="9"/>
  <c r="O352" i="9"/>
  <c r="J366" i="9"/>
  <c r="O366" i="9" s="1"/>
  <c r="O368" i="9" s="1"/>
  <c r="L380" i="9"/>
  <c r="O378" i="9"/>
  <c r="O337" i="9"/>
  <c r="O376" i="9"/>
  <c r="O299" i="9"/>
  <c r="J304" i="9"/>
  <c r="O298" i="9"/>
  <c r="M267" i="9"/>
  <c r="J267" i="9"/>
  <c r="O267" i="9" s="1"/>
  <c r="O269" i="9" s="1"/>
  <c r="O259" i="9"/>
  <c r="O265" i="9"/>
  <c r="O261" i="9"/>
  <c r="O302" i="9"/>
  <c r="O262" i="9"/>
  <c r="O185" i="9"/>
  <c r="K228" i="9"/>
  <c r="O223" i="9"/>
  <c r="J228" i="9"/>
  <c r="O222" i="9"/>
  <c r="L183" i="9"/>
  <c r="L191" i="9" s="1"/>
  <c r="K183" i="9"/>
  <c r="K191" i="9" s="1"/>
  <c r="J183" i="9"/>
  <c r="I191" i="9"/>
  <c r="N183" i="9"/>
  <c r="N191" i="9" s="1"/>
  <c r="M183" i="9"/>
  <c r="M191" i="9" s="1"/>
  <c r="O227" i="9"/>
  <c r="O226" i="9"/>
  <c r="L228" i="9"/>
  <c r="O200" i="9"/>
  <c r="J214" i="9"/>
  <c r="O214" i="9" s="1"/>
  <c r="O216" i="9" s="1"/>
  <c r="O225" i="9"/>
  <c r="O224" i="9"/>
  <c r="O187" i="9"/>
  <c r="O133" i="9"/>
  <c r="M138" i="9"/>
  <c r="O131" i="9"/>
  <c r="O136" i="9"/>
  <c r="O137" i="9"/>
  <c r="O110" i="9"/>
  <c r="O129" i="9"/>
  <c r="O135" i="9"/>
  <c r="K107" i="9"/>
  <c r="K115" i="9" s="1"/>
  <c r="N107" i="9"/>
  <c r="N115" i="9" s="1"/>
  <c r="J107" i="9"/>
  <c r="I115" i="9"/>
  <c r="M107" i="9"/>
  <c r="M115" i="9" s="1"/>
  <c r="L107" i="9"/>
  <c r="L115" i="9" s="1"/>
  <c r="O125" i="9"/>
  <c r="O132" i="9"/>
  <c r="N138" i="9"/>
  <c r="J138" i="9"/>
  <c r="O124" i="9"/>
  <c r="O130" i="9"/>
  <c r="H99" i="31"/>
  <c r="K96" i="31"/>
  <c r="H99" i="30"/>
  <c r="K96" i="30"/>
  <c r="H102" i="29"/>
  <c r="B103" i="29"/>
  <c r="H94" i="4"/>
  <c r="O304" i="9" l="1"/>
  <c r="O306" i="9" s="1"/>
  <c r="O380" i="9"/>
  <c r="O382" i="9" s="1"/>
  <c r="O571" i="9"/>
  <c r="O573" i="9" s="1"/>
  <c r="O138" i="9"/>
  <c r="O140" i="9" s="1"/>
  <c r="O495" i="9"/>
  <c r="O497" i="9" s="1"/>
  <c r="O532" i="9"/>
  <c r="O534" i="9" s="1"/>
  <c r="O411" i="9"/>
  <c r="J419" i="9"/>
  <c r="O419" i="9" s="1"/>
  <c r="O421" i="9" s="1"/>
  <c r="O456" i="9"/>
  <c r="O458" i="9" s="1"/>
  <c r="O335" i="9"/>
  <c r="J343" i="9"/>
  <c r="O343" i="9" s="1"/>
  <c r="O345" i="9" s="1"/>
  <c r="O228" i="9"/>
  <c r="O230" i="9" s="1"/>
  <c r="O183" i="9"/>
  <c r="J191" i="9"/>
  <c r="O191" i="9" s="1"/>
  <c r="O193" i="9" s="1"/>
  <c r="J115" i="9"/>
  <c r="O115" i="9" s="1"/>
  <c r="O117" i="9" s="1"/>
  <c r="O107" i="9"/>
  <c r="H95" i="4"/>
  <c r="I13" i="3"/>
  <c r="H94" i="31"/>
  <c r="H95" i="31" s="1"/>
  <c r="H94" i="30"/>
  <c r="H95" i="30" s="1"/>
  <c r="H99" i="29"/>
  <c r="K96" i="29"/>
  <c r="H94" i="29" l="1"/>
  <c r="H95" i="29"/>
  <c r="J88" i="4" l="1"/>
  <c r="J90" i="4" s="1"/>
  <c r="J102" i="4" s="1"/>
  <c r="J99" i="4" s="1"/>
  <c r="I88" i="4"/>
  <c r="I90" i="4" s="1"/>
  <c r="I102" i="4" s="1"/>
  <c r="D69" i="4"/>
  <c r="K96" i="4" l="1"/>
  <c r="J94" i="4"/>
  <c r="I99" i="4"/>
  <c r="I94" i="4" s="1"/>
  <c r="J95" i="4" l="1"/>
  <c r="I95" i="4"/>
  <c r="B103" i="4"/>
  <c r="L64" i="9" l="1"/>
  <c r="L63" i="9"/>
  <c r="B62" i="9"/>
  <c r="B61" i="9"/>
  <c r="B60" i="9"/>
  <c r="B59" i="9"/>
  <c r="B58" i="9"/>
  <c r="B57" i="9"/>
  <c r="B56" i="9"/>
  <c r="B55" i="9"/>
  <c r="B54" i="9"/>
  <c r="B53" i="9"/>
  <c r="B52" i="9"/>
  <c r="B51" i="9"/>
  <c r="B50" i="9"/>
  <c r="B49" i="9"/>
  <c r="B48" i="9"/>
  <c r="L78" i="9" l="1"/>
  <c r="L77" i="9"/>
  <c r="B76" i="9"/>
  <c r="B75" i="9"/>
  <c r="B74" i="9"/>
  <c r="B73" i="9"/>
  <c r="B72" i="9"/>
  <c r="B71" i="9"/>
  <c r="B70" i="9"/>
  <c r="O16" i="9" l="1"/>
  <c r="I42" i="9" l="1"/>
  <c r="I3" i="9"/>
  <c r="B43" i="9"/>
  <c r="H62" i="9"/>
  <c r="G62" i="9"/>
  <c r="F62" i="9"/>
  <c r="I61" i="9"/>
  <c r="I60" i="9"/>
  <c r="I59" i="9"/>
  <c r="N59" i="9" s="1"/>
  <c r="I58" i="9"/>
  <c r="I57" i="9"/>
  <c r="N57" i="9" s="1"/>
  <c r="I56" i="9"/>
  <c r="L56" i="9" s="1"/>
  <c r="I55" i="9"/>
  <c r="N55" i="9" s="1"/>
  <c r="I54" i="9"/>
  <c r="L54" i="9" s="1"/>
  <c r="I53" i="9"/>
  <c r="I52" i="9"/>
  <c r="I51" i="9"/>
  <c r="N51" i="9" s="1"/>
  <c r="I50" i="9"/>
  <c r="I49" i="9"/>
  <c r="E62" i="9"/>
  <c r="H76" i="9"/>
  <c r="G76" i="9"/>
  <c r="F76" i="9"/>
  <c r="I75" i="9"/>
  <c r="I74" i="9"/>
  <c r="I73" i="9"/>
  <c r="N73" i="9" s="1"/>
  <c r="I72" i="9"/>
  <c r="I71" i="9"/>
  <c r="I70" i="9"/>
  <c r="N70" i="9" s="1"/>
  <c r="H39" i="9"/>
  <c r="G39" i="9"/>
  <c r="F39" i="9"/>
  <c r="I38" i="9"/>
  <c r="N38" i="9" s="1"/>
  <c r="I37" i="9"/>
  <c r="N37" i="9" s="1"/>
  <c r="I36" i="9"/>
  <c r="N36" i="9" s="1"/>
  <c r="I35" i="9"/>
  <c r="N35" i="9" s="1"/>
  <c r="I34" i="9"/>
  <c r="N34" i="9" s="1"/>
  <c r="I33" i="9"/>
  <c r="N33" i="9" s="1"/>
  <c r="I32" i="9"/>
  <c r="N32" i="9" s="1"/>
  <c r="I31" i="9"/>
  <c r="N31" i="9" s="1"/>
  <c r="K25" i="9"/>
  <c r="J25" i="9"/>
  <c r="I25" i="9"/>
  <c r="H25" i="9"/>
  <c r="G25" i="9"/>
  <c r="F25" i="9"/>
  <c r="O11" i="9"/>
  <c r="L71" i="9" l="1"/>
  <c r="N71" i="9"/>
  <c r="J49" i="9"/>
  <c r="N49" i="9"/>
  <c r="K54" i="9"/>
  <c r="M58" i="9"/>
  <c r="N58" i="9"/>
  <c r="K60" i="9"/>
  <c r="N60" i="9"/>
  <c r="M75" i="9"/>
  <c r="N75" i="9"/>
  <c r="M72" i="9"/>
  <c r="N72" i="9"/>
  <c r="M50" i="9"/>
  <c r="N50" i="9"/>
  <c r="L73" i="9"/>
  <c r="K52" i="9"/>
  <c r="N52" i="9"/>
  <c r="M56" i="9"/>
  <c r="N56" i="9"/>
  <c r="M61" i="9"/>
  <c r="N61" i="9"/>
  <c r="M54" i="9"/>
  <c r="N54" i="9"/>
  <c r="O54" i="9" s="1"/>
  <c r="K74" i="9"/>
  <c r="N74" i="9"/>
  <c r="M53" i="9"/>
  <c r="N53" i="9"/>
  <c r="K73" i="9"/>
  <c r="K51" i="9"/>
  <c r="J54" i="9"/>
  <c r="K58" i="9"/>
  <c r="K72" i="9"/>
  <c r="K59" i="9"/>
  <c r="L59" i="9"/>
  <c r="J72" i="9"/>
  <c r="L74" i="9"/>
  <c r="L50" i="9"/>
  <c r="L51" i="9"/>
  <c r="J58" i="9"/>
  <c r="L60" i="9"/>
  <c r="L72" i="9"/>
  <c r="J50" i="9"/>
  <c r="L52" i="9"/>
  <c r="K55" i="9"/>
  <c r="L58" i="9"/>
  <c r="L36" i="9"/>
  <c r="K50" i="9"/>
  <c r="L55" i="9"/>
  <c r="M49" i="9"/>
  <c r="I48" i="9"/>
  <c r="N48" i="9" s="1"/>
  <c r="M52" i="9"/>
  <c r="J53" i="9"/>
  <c r="J57" i="9"/>
  <c r="M60" i="9"/>
  <c r="J61" i="9"/>
  <c r="K49" i="9"/>
  <c r="M51" i="9"/>
  <c r="J52" i="9"/>
  <c r="K53" i="9"/>
  <c r="M55" i="9"/>
  <c r="J56" i="9"/>
  <c r="K57" i="9"/>
  <c r="M59" i="9"/>
  <c r="J60" i="9"/>
  <c r="K61" i="9"/>
  <c r="L49" i="9"/>
  <c r="J51" i="9"/>
  <c r="L53" i="9"/>
  <c r="J55" i="9"/>
  <c r="K56" i="9"/>
  <c r="L57" i="9"/>
  <c r="J59" i="9"/>
  <c r="L61" i="9"/>
  <c r="M57" i="9"/>
  <c r="I76" i="9"/>
  <c r="K70" i="9"/>
  <c r="J70" i="9"/>
  <c r="M70" i="9"/>
  <c r="L70" i="9"/>
  <c r="M71" i="9"/>
  <c r="J71" i="9"/>
  <c r="M74" i="9"/>
  <c r="J75" i="9"/>
  <c r="K71" i="9"/>
  <c r="M73" i="9"/>
  <c r="J74" i="9"/>
  <c r="K75" i="9"/>
  <c r="J73" i="9"/>
  <c r="L75" i="9"/>
  <c r="E76" i="9"/>
  <c r="E39" i="9"/>
  <c r="I39" i="9"/>
  <c r="K38" i="9"/>
  <c r="J38" i="9"/>
  <c r="M38" i="9"/>
  <c r="L38" i="9"/>
  <c r="K37" i="9"/>
  <c r="J37" i="9"/>
  <c r="M37" i="9"/>
  <c r="L37" i="9"/>
  <c r="M36" i="9"/>
  <c r="J36" i="9"/>
  <c r="K36" i="9"/>
  <c r="J35" i="9"/>
  <c r="K35" i="9"/>
  <c r="M35" i="9"/>
  <c r="L35" i="9"/>
  <c r="K34" i="9"/>
  <c r="J34" i="9"/>
  <c r="M34" i="9"/>
  <c r="L34" i="9"/>
  <c r="K33" i="9"/>
  <c r="J33" i="9"/>
  <c r="M33" i="9"/>
  <c r="L33" i="9"/>
  <c r="K32" i="9"/>
  <c r="J32" i="9"/>
  <c r="M32" i="9"/>
  <c r="L32" i="9"/>
  <c r="K31" i="9"/>
  <c r="J31" i="9"/>
  <c r="M31" i="9"/>
  <c r="L31" i="9"/>
  <c r="O58" i="9" l="1"/>
  <c r="I21" i="3"/>
  <c r="J21" i="3"/>
  <c r="K21" i="3"/>
  <c r="O72" i="9"/>
  <c r="O50" i="9"/>
  <c r="O73" i="9"/>
  <c r="O55" i="9"/>
  <c r="O49" i="9"/>
  <c r="O59" i="9"/>
  <c r="O51" i="9"/>
  <c r="N39" i="9"/>
  <c r="O32" i="9"/>
  <c r="O35" i="9"/>
  <c r="O36" i="9"/>
  <c r="O37" i="9"/>
  <c r="O57" i="9"/>
  <c r="I62" i="9"/>
  <c r="K48" i="9"/>
  <c r="K62" i="9" s="1"/>
  <c r="N62" i="9"/>
  <c r="J48" i="9"/>
  <c r="M48" i="9"/>
  <c r="M62" i="9" s="1"/>
  <c r="L48" i="9"/>
  <c r="L62" i="9" s="1"/>
  <c r="O60" i="9"/>
  <c r="O56" i="9"/>
  <c r="O52" i="9"/>
  <c r="O61" i="9"/>
  <c r="O53" i="9"/>
  <c r="O75" i="9"/>
  <c r="N76" i="9"/>
  <c r="L76" i="9"/>
  <c r="K76" i="9"/>
  <c r="O74" i="9"/>
  <c r="M76" i="9"/>
  <c r="O70" i="9"/>
  <c r="O71" i="9"/>
  <c r="J76" i="9"/>
  <c r="M39" i="9"/>
  <c r="O34" i="9"/>
  <c r="O31" i="9"/>
  <c r="K39" i="9"/>
  <c r="O33" i="9"/>
  <c r="O38" i="9"/>
  <c r="L39" i="9"/>
  <c r="J39" i="9"/>
  <c r="O39" i="9" l="1"/>
  <c r="O41" i="9" s="1"/>
  <c r="J62" i="9"/>
  <c r="O62" i="9" s="1"/>
  <c r="O64" i="9" s="1"/>
  <c r="O48" i="9"/>
  <c r="O76" i="9"/>
  <c r="O78" i="9" s="1"/>
  <c r="B68" i="1" l="1"/>
</calcChain>
</file>

<file path=xl/sharedStrings.xml><?xml version="1.0" encoding="utf-8"?>
<sst xmlns="http://schemas.openxmlformats.org/spreadsheetml/2006/main" count="1162" uniqueCount="214">
  <si>
    <t>Anschrift des Trägers</t>
  </si>
  <si>
    <t>Straße:</t>
  </si>
  <si>
    <t>PLZ, Ort:</t>
  </si>
  <si>
    <t>Ggf. Logo</t>
  </si>
  <si>
    <t>Halle (Saale), den:</t>
  </si>
  <si>
    <t>rechtsverbindliche Unterschrift</t>
  </si>
  <si>
    <t>Checkliste</t>
  </si>
  <si>
    <t>1.</t>
  </si>
  <si>
    <t>2.</t>
  </si>
  <si>
    <t>3.</t>
  </si>
  <si>
    <t>4.</t>
  </si>
  <si>
    <t>5.</t>
  </si>
  <si>
    <t>6.</t>
  </si>
  <si>
    <t>7.</t>
  </si>
  <si>
    <t>8.</t>
  </si>
  <si>
    <t>9.</t>
  </si>
  <si>
    <t>10.</t>
  </si>
  <si>
    <t>11.</t>
  </si>
  <si>
    <t>12.</t>
  </si>
  <si>
    <t>13.</t>
  </si>
  <si>
    <t>14.</t>
  </si>
  <si>
    <t>Anerkennung nach § 75 SGB VIII</t>
  </si>
  <si>
    <t>Vertretungs- und Unterschriftenregelung</t>
  </si>
  <si>
    <t>Kooperationsvereinbarungen nach 8a und 72a SGB VIII</t>
  </si>
  <si>
    <t>Eintragung ins Vereinsregister</t>
  </si>
  <si>
    <t>Freistellung von der Körperschaftssteuer</t>
  </si>
  <si>
    <t>Untersetzung der Eigenleistungen</t>
  </si>
  <si>
    <t>Ausbildungsnachweis bei Neueinstellungen</t>
  </si>
  <si>
    <t>Stellenbeschreibung, Arbeitsvertrag</t>
  </si>
  <si>
    <t>Mietvertrag/ Erbbaurechtsvertrag</t>
  </si>
  <si>
    <t>Erklärung, dass mit dem Vorhaben noch nicht begonnen wurde</t>
  </si>
  <si>
    <t>Ausführliche Leistungsbeschreibung</t>
  </si>
  <si>
    <t>Antrag zum vorzeitigen Maßnamebeginn</t>
  </si>
  <si>
    <t>Leistungen</t>
  </si>
  <si>
    <t>beantragte Förderung (in Euro)</t>
  </si>
  <si>
    <t>beantragte Zuwendung vom FB Bildung</t>
  </si>
  <si>
    <t>gesamt:</t>
  </si>
  <si>
    <t>Ausgaben der Leistungen (Ausgabenplan):</t>
  </si>
  <si>
    <t>1. Personalausgaben</t>
  </si>
  <si>
    <t>2. Sachausgaben</t>
  </si>
  <si>
    <t>Finanzierung der Leistungen (Finanzierungsplan):</t>
  </si>
  <si>
    <t>davon Geldleistungen</t>
  </si>
  <si>
    <t>davon Sachleistungen</t>
  </si>
  <si>
    <t>Ausgaben- und Finanzierungsplan</t>
  </si>
  <si>
    <t>Sozial-raum</t>
  </si>
  <si>
    <t>xxx</t>
  </si>
  <si>
    <t>Telefon:</t>
  </si>
  <si>
    <t>Fax:</t>
  </si>
  <si>
    <t>E-Mail:</t>
  </si>
  <si>
    <t>Sozialraum:</t>
  </si>
  <si>
    <t>Zielort / Standort der Leistung:</t>
  </si>
  <si>
    <t>Qualifikation des Trägers/ der Mitarbeiter/innen:</t>
  </si>
  <si>
    <t>gesamt</t>
  </si>
  <si>
    <t>für nachgewiesenen notwendigen Bedarf  </t>
  </si>
  <si>
    <t>für nachgewiesenen notwendigen Bedarf (ausschl. ortsübliche Höhe)</t>
  </si>
  <si>
    <t>2. Finanzierungsplan</t>
  </si>
  <si>
    <t>z.B. eigene Geschäftsräume,…</t>
  </si>
  <si>
    <t>Hinweis:</t>
  </si>
  <si>
    <t>Personalausgabenübersicht - beantragte Förderung</t>
  </si>
  <si>
    <t>Name, Vorname:</t>
  </si>
  <si>
    <t>geb. am:</t>
  </si>
  <si>
    <t>beschäftigt beim Träger als:</t>
  </si>
  <si>
    <t>Ausbildung:</t>
  </si>
  <si>
    <t>beschäftigt beim Träger seit:</t>
  </si>
  <si>
    <t>Arbeitgeberanteil</t>
  </si>
  <si>
    <t>Krankenversicherung:</t>
  </si>
  <si>
    <t>Pflegeversicherung:</t>
  </si>
  <si>
    <t>Arbeitslosenvers.:</t>
  </si>
  <si>
    <t>Rentenversicherung:</t>
  </si>
  <si>
    <t>Insolvenzumlage:</t>
  </si>
  <si>
    <t>U1:</t>
  </si>
  <si>
    <t>U2:</t>
  </si>
  <si>
    <t>Name der Kranken-kasse:</t>
  </si>
  <si>
    <t>Tarifwerk:</t>
  </si>
  <si>
    <t>gültig ab:</t>
  </si>
  <si>
    <t>Stufe:</t>
  </si>
  <si>
    <t>Tabellenentgelt:</t>
  </si>
  <si>
    <t>Entgeltgruppe:</t>
  </si>
  <si>
    <t>KV</t>
  </si>
  <si>
    <t>PV</t>
  </si>
  <si>
    <t>AV</t>
  </si>
  <si>
    <t>RV</t>
  </si>
  <si>
    <t>sonst.</t>
  </si>
  <si>
    <t>Entgelt</t>
  </si>
  <si>
    <r>
      <t xml:space="preserve">ZVK </t>
    </r>
    <r>
      <rPr>
        <b/>
        <vertAlign val="superscript"/>
        <sz val="11"/>
        <color theme="1"/>
        <rFont val="Arial"/>
        <family val="2"/>
      </rPr>
      <t>2)</t>
    </r>
  </si>
  <si>
    <t>2) ZVK = Zusatzversorgungskasse / Betriebsrente</t>
  </si>
  <si>
    <r>
      <t xml:space="preserve">VL </t>
    </r>
    <r>
      <rPr>
        <b/>
        <vertAlign val="superscript"/>
        <sz val="11"/>
        <color theme="1"/>
        <rFont val="Arial"/>
        <family val="2"/>
      </rPr>
      <t>1)</t>
    </r>
  </si>
  <si>
    <t>(Besitzstand)</t>
  </si>
  <si>
    <t>Monat</t>
  </si>
  <si>
    <t xml:space="preserve">1) VL = Vermögenswirksame Leistung (max. 6,65 Euro / Monat)  </t>
  </si>
  <si>
    <t>SV-Brutto</t>
  </si>
  <si>
    <t>Dieses Formblatt beinhaltet bis zu sechzehn Seiten, die genutzt werden können. Falls weniger benötigt werden, beim Ausdrucken die nicht genutzten Seiten nicht mit drucken. Dieser Hinweis wird nicht gedruckt.</t>
  </si>
  <si>
    <t>Ihr Projektname:</t>
  </si>
  <si>
    <t>Ihr Projektname 1</t>
  </si>
  <si>
    <t>Ihr Projektname 2</t>
  </si>
  <si>
    <t>Ihr Projektname 3</t>
  </si>
  <si>
    <t>Ihr Projektname 4</t>
  </si>
  <si>
    <t>Ihr Projektname 5</t>
  </si>
  <si>
    <t>Ihr Projektname 6</t>
  </si>
  <si>
    <t>Ihr Projektname 7</t>
  </si>
  <si>
    <t>Ihr Projektname 8</t>
  </si>
  <si>
    <t xml:space="preserve">Nachweis bisheriger Tätigkeiten </t>
  </si>
  <si>
    <r>
      <t xml:space="preserve">Zeitraum                       </t>
    </r>
    <r>
      <rPr>
        <b/>
        <sz val="8"/>
        <rFont val="Arial"/>
        <family val="2"/>
      </rPr>
      <t/>
    </r>
  </si>
  <si>
    <t>01.01.2009 - 31.12.2011</t>
  </si>
  <si>
    <t>01.4.2012 - 31.12.2015</t>
  </si>
  <si>
    <t xml:space="preserve">01.03.2016 - </t>
  </si>
  <si>
    <t>Name, Vorname</t>
  </si>
  <si>
    <t>geb. am.:</t>
  </si>
  <si>
    <t xml:space="preserve">Prüfung durch Fachbereich Bildung                          </t>
  </si>
  <si>
    <r>
      <t xml:space="preserve">beschäftigt bei … </t>
    </r>
    <r>
      <rPr>
        <sz val="9"/>
        <rFont val="Arial"/>
        <family val="2"/>
      </rPr>
      <t>(Unternehmen, Träger o.ä.)</t>
    </r>
  </si>
  <si>
    <t xml:space="preserve">tätig als …      </t>
  </si>
  <si>
    <t xml:space="preserve">mit ...VzS                                        </t>
  </si>
  <si>
    <t>Entgeltgruppe/Stufe</t>
  </si>
  <si>
    <t>fachl. Prüfung</t>
  </si>
  <si>
    <t>YYY</t>
  </si>
  <si>
    <t>XXX</t>
  </si>
  <si>
    <t>ZZZ</t>
  </si>
  <si>
    <t>15.</t>
  </si>
  <si>
    <t>Tätigkeitsnachweis bei Neueinstellungen</t>
  </si>
  <si>
    <t>Dieses Formblatt beinhaltet bis zu fünf Seiten, die genutzt werden können. Falls weniger benötigt werden, beim Ausdrucken die nicht genutzten Seiten nicht mit drucken. Dieser Hinweis wird nicht gedruckt.</t>
  </si>
  <si>
    <t>Umlagen</t>
  </si>
  <si>
    <t>sonstiges:</t>
  </si>
  <si>
    <t>wöchentliche Arbeitszeit (Vertrag):</t>
  </si>
  <si>
    <t>wöchentl. Arbeitszeit (Projekt):</t>
  </si>
  <si>
    <t>x</t>
  </si>
  <si>
    <t>ehrenamtliche Tätigkeit (von 6,50 Euro bis 15,00 Euro/Stunde); z.B. für: Außenanlage, Reinigung, Instandhaltung, eigene Veranstaltungen</t>
  </si>
  <si>
    <t>liegt im FB Bildung vor</t>
  </si>
  <si>
    <t>Bestandteil des Antrages</t>
  </si>
  <si>
    <t>Jahr</t>
  </si>
  <si>
    <t>Datenschutzhinweis</t>
  </si>
  <si>
    <t>Soweit im Antrag personenbezogene Daten von Beschäftigten des/der Antragsteller(s)(in) oder sonstigen natürlichen Personen enthalten sind, wurden diese entsprechend den Datenschutzhinweisen informiert und deren Einverständnis eingeholt.</t>
  </si>
  <si>
    <t xml:space="preserve">  Ja</t>
  </si>
  <si>
    <t>Kontaktdaten/Ansprechstelle</t>
  </si>
  <si>
    <t>nur für neue Beschäftigte</t>
  </si>
  <si>
    <t>Sozialarbeiter (w / m / d)</t>
  </si>
  <si>
    <t>Schulsozialarbeiter (w / m / d)</t>
  </si>
  <si>
    <t>rechtsverbindliche Unterschrift (Beschäftigte)</t>
  </si>
  <si>
    <t>rechtsverbindliche Unterschrift (Träger)</t>
  </si>
  <si>
    <t>MA 1</t>
  </si>
  <si>
    <t>MA 2</t>
  </si>
  <si>
    <t>MA 3</t>
  </si>
  <si>
    <t>MA 4</t>
  </si>
  <si>
    <t>MA 5</t>
  </si>
  <si>
    <t>MA 6</t>
  </si>
  <si>
    <t>MA 7</t>
  </si>
  <si>
    <t>MA 8</t>
  </si>
  <si>
    <t>Die im Antrag enthaltenen personenbezogenen Daten und sonstigen Angaben werden vom Empfänger des Antrags und seinen Beauftragten im Rahmen seiner/ihrer Zuständigkeit erhoben, verarbeitet und genutzt. Eine Weitergabe dieser Daten an andere Stellen richtet sich nach der Datenschutz-Grundverordnung (EU-DSGVO) und dem Datenschutzgesetz Sachsen-Anhalt - DSG LSA.</t>
  </si>
  <si>
    <t>TVöD Sozial- und Erziehungsdienste (TVöD SuE)</t>
  </si>
  <si>
    <t>Ihr Projektname</t>
  </si>
  <si>
    <t>1.1 Personalausgaben</t>
  </si>
  <si>
    <t>1.2 Sachausgaben 
(mit Geldfluss)</t>
  </si>
  <si>
    <t>1.2.1 Miete / Pacht</t>
  </si>
  <si>
    <t>1.2.2 Betriebsausgaben inkl. Strom</t>
  </si>
  <si>
    <t>1.3.1 Sachleistungen</t>
  </si>
  <si>
    <t xml:space="preserve">1.3.2 Eigenarbeitsleistungen </t>
  </si>
  <si>
    <t>Gesamtausgaben</t>
  </si>
  <si>
    <t>Gesamtfinanzierung (mit Geldfluss)</t>
  </si>
  <si>
    <t>2.4.1 Sachleistungen</t>
  </si>
  <si>
    <t xml:space="preserve">2.4.2 Eigenarbeitsleistungen </t>
  </si>
  <si>
    <t>Gesamtfinanzierung</t>
  </si>
  <si>
    <t>Text</t>
  </si>
  <si>
    <t>Ort, Datum</t>
  </si>
  <si>
    <t>Juli 2022</t>
  </si>
  <si>
    <t>August 2022</t>
  </si>
  <si>
    <t>September 2022</t>
  </si>
  <si>
    <t>Oktober 2022</t>
  </si>
  <si>
    <t>November 2022</t>
  </si>
  <si>
    <t>Jahressonderzahlung 2022</t>
  </si>
  <si>
    <t>Dezember 2022</t>
  </si>
  <si>
    <t>Leistungsentgelt 2022</t>
  </si>
  <si>
    <t>gesamt 2022</t>
  </si>
  <si>
    <t>Berufsgenossenschaft 2022</t>
  </si>
  <si>
    <t>Personalausgaben 2022</t>
  </si>
  <si>
    <t xml:space="preserve">1. Ausgabenplan </t>
  </si>
  <si>
    <t>entspricht
MitarbeiterInnen</t>
  </si>
  <si>
    <t>entspricht
h/Wo.</t>
  </si>
  <si>
    <t>Personalausgabenübersicht - Personalausgaben (mit BG)</t>
  </si>
  <si>
    <t>sozialpädagogische Fachkraft</t>
  </si>
  <si>
    <t>psychologische Fachkraft</t>
  </si>
  <si>
    <t>Projektassistenz (max. einmal pro Träger)</t>
  </si>
  <si>
    <t>Ausgaben - und Finanzierungsplan (in Euro)</t>
  </si>
  <si>
    <t>10 Prozent der direkten, bestätigten und nach- 
gewiesenen Lohn- und Lohnnebenausgaben des bewilligten Projektpersonals
(ohne Verwaltungspersonal)</t>
  </si>
  <si>
    <t>1.2.3 Sachausgaben
in pauschalierter Form</t>
  </si>
  <si>
    <t>Ausgaben
(mit Geldfluss)</t>
  </si>
  <si>
    <t>2.1 Zuwendung von der Stadt Halle (Saale), Fachbereich Bildung</t>
  </si>
  <si>
    <t>2.2 Zuwendung vom Jobcenter Halle (Saale) gE</t>
  </si>
  <si>
    <t>2.3.1 Geldleistungen</t>
  </si>
  <si>
    <t xml:space="preserve">2.3 Eigenmittel (Geldleistungen) </t>
  </si>
  <si>
    <t>2.3.2 Eigenersatzmittel</t>
  </si>
  <si>
    <t>z. B. Mitgliedsbeiträge, Erträge,…</t>
  </si>
  <si>
    <t>z. B. Drittmittel, Spenden, Stiftungsmittel,…</t>
  </si>
  <si>
    <t>Standort 1</t>
  </si>
  <si>
    <t>Personalausgabenübersicht - beantragte Förderung h/Wo.:</t>
  </si>
  <si>
    <t>Standort 4</t>
  </si>
  <si>
    <t>Standort 3</t>
  </si>
  <si>
    <t>Standort 2</t>
  </si>
  <si>
    <t>Standort</t>
  </si>
  <si>
    <t>Antrag auf Finanzierung nachfolgender Standorte</t>
  </si>
  <si>
    <t>1. Zuwendung von der Stadt Halle (Saale), Fachbereich Bildung</t>
  </si>
  <si>
    <t>2. Zuwendung vom Jobcenter Halle (Saale) gE</t>
  </si>
  <si>
    <t xml:space="preserve">3. Eigenmittel (Geldleistungen) </t>
  </si>
  <si>
    <t>davon Eigenersatzmittel</t>
  </si>
  <si>
    <t>4. Eigenleistungen (ohne Geldfluss)</t>
  </si>
  <si>
    <t>2. Eigenleistungen (ohne Geldfluss)</t>
  </si>
  <si>
    <t>davon Eigenarbeitsleistungen</t>
  </si>
  <si>
    <t>Name des Trägers:</t>
  </si>
  <si>
    <t>Ansprechpartner/in:</t>
  </si>
  <si>
    <t>Zulassung nach § 5 Absatz 1 Satz 3 Nummer 1 oder Nummer 3 Akkreditierungs- und Zulassungsverordnung Arbeitsförderung (AZAV)</t>
  </si>
  <si>
    <t>(Standort plus Ihr Projektname)</t>
  </si>
  <si>
    <t>Gemäß Kommunalverfassungsgesetz (KVG LSA) § 98 Abs. 2 ist die Haushaltswirtschaft sparsam und wirtschaftlich zu führen. Jegliches Verwaltungshandeln ist nach diesem Grundsatz auszurichten. Im Zusammenhang mit der Bemessung der Höhe des Mittelbedarfes für Zuwendungen ist daher die Wirtschaftlichkeit der Aufgabenwahrnehmung zu hinterfragen. Für den Zuwendungsempfänger ergibt sich die Verpflichtung zur Einhaltung des Besserstellungsverbotes aus den allgemeinen Nebenbestimmungen für Zuwendungen zur Projektförderung (ANBest-P - Anlage 2 zur VV Nr. 5.1 zu § 44 LHO). Der Zuwendungsempfänger darf seine Beschäftigten nicht besser stellen als vergleichbare kommunale Bedienstete. Höhere Entgelte dürfen nicht gewährt werden. Maßgeblich für die Entgeltgewährung ist Ziffer 4.3.2 der Richtlinie der Stadt Halle (Saale) über die Gewährung von Zuwendungen zur Förderung von Angeboten für sozial benachteiligte oder individuell beeinträchtigte junge Menschen durch Schaffung dezentraler Jugendbüros nach dem Achten Buch Sozialgesetzbuch - Kinder- und Jugendhilfe (SGB VIII).</t>
  </si>
  <si>
    <t>Antrag zur Förderung von Angeboten für sozial benachteiligte oder
individuell beeinträchtigte junge Menschen
durch Schaffung dezentraler Jugendbüros in Halle (Saale)</t>
  </si>
  <si>
    <t>Angebote für sozial benachteiligte oder individuell beeinträchtigte junge Menschen durch Schaffung dezentraler Jugendbüros</t>
  </si>
  <si>
    <t>Version 1.0.1</t>
  </si>
  <si>
    <t>(Erster Leistungszeitraum vom 01.07.2026 bis 30.06.2028)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</si>
</sst>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F800]dddd\,\ mmmm\ dd\,\ yyyy"/>
    <numFmt numFmtId="165" formatCode="0.000%"/>
    <numFmt numFmtId="166" formatCode="[h]:mm\ &quot;h&quot;"/>
    <numFmt numFmtId="167" formatCode="#,##0.000\ &quot;VzS&quot;"/>
    <numFmt numFmtId="168" formatCode="0\ &quot;MA&quot;"/>
    <numFmt numFmtId="169" formatCode="0.00\ &quot;VzS&quot;"/>
    <numFmt numFmtId="170" formatCode="0\ &quot;Monate&quot;"/>
    <numFmt numFmtId="171" formatCode="0.00\ &quot;h/Wo.&quot;"/>
  </numFmts>
  <fonts count="38" x14ac:knownFonts="1">
    <font>
      <sz val="11"/>
      <color theme="1"/>
      <name val="Calibri"/>
      <family val="2"/>
      <scheme val="minor"/>
    </font>
    <font>
      <sz val="10"/>
      <name val="Arial"/>
      <family val="2"/>
    </font>
    <font>
      <b/>
      <sz val="14"/>
      <color indexed="8"/>
      <name val="Arial"/>
      <family val="2"/>
    </font>
    <font>
      <b/>
      <u/>
      <sz val="16"/>
      <color indexed="8"/>
      <name val="Arial"/>
      <family val="2"/>
    </font>
    <font>
      <sz val="11"/>
      <color theme="1"/>
      <name val="Arial"/>
      <family val="2"/>
    </font>
    <font>
      <b/>
      <sz val="14"/>
      <color theme="1"/>
      <name val="Arial"/>
      <family val="2"/>
    </font>
    <font>
      <b/>
      <sz val="16"/>
      <color theme="1"/>
      <name val="Arial"/>
      <family val="2"/>
    </font>
    <font>
      <b/>
      <u/>
      <sz val="16"/>
      <color theme="1"/>
      <name val="Arial"/>
      <family val="2"/>
    </font>
    <font>
      <sz val="11"/>
      <name val="Arial"/>
      <family val="2"/>
    </font>
    <font>
      <sz val="11"/>
      <color indexed="8"/>
      <name val="Arial"/>
      <family val="2"/>
    </font>
    <font>
      <b/>
      <u/>
      <sz val="11"/>
      <color indexed="8"/>
      <name val="Arial"/>
      <family val="2"/>
    </font>
    <font>
      <b/>
      <sz val="11"/>
      <color theme="1"/>
      <name val="Arial"/>
      <family val="2"/>
    </font>
    <font>
      <sz val="14"/>
      <color theme="1"/>
      <name val="Arial"/>
      <family val="2"/>
    </font>
    <font>
      <b/>
      <u/>
      <sz val="11"/>
      <color theme="1"/>
      <name val="Arial"/>
      <family val="2"/>
    </font>
    <font>
      <i/>
      <sz val="11"/>
      <color theme="1"/>
      <name val="Arial"/>
      <family val="2"/>
    </font>
    <font>
      <b/>
      <sz val="10"/>
      <color theme="1"/>
      <name val="Arial"/>
      <family val="2"/>
    </font>
    <font>
      <sz val="9"/>
      <name val="Arial"/>
      <family val="2"/>
    </font>
    <font>
      <sz val="9"/>
      <color theme="1"/>
      <name val="Arial"/>
      <family val="2"/>
    </font>
    <font>
      <b/>
      <sz val="9"/>
      <color theme="1"/>
      <name val="Arial"/>
      <family val="2"/>
    </font>
    <font>
      <b/>
      <sz val="9"/>
      <color rgb="FFFF0000"/>
      <name val="Arial"/>
      <family val="2"/>
    </font>
    <font>
      <b/>
      <sz val="11"/>
      <color rgb="FFFF0000"/>
      <name val="Arial"/>
      <family val="2"/>
    </font>
    <font>
      <b/>
      <sz val="11"/>
      <name val="Arial"/>
      <family val="2"/>
    </font>
    <font>
      <b/>
      <vertAlign val="superscript"/>
      <sz val="11"/>
      <color theme="1"/>
      <name val="Arial"/>
      <family val="2"/>
    </font>
    <font>
      <i/>
      <sz val="9"/>
      <color theme="1"/>
      <name val="Arial"/>
      <family val="2"/>
    </font>
    <font>
      <b/>
      <u/>
      <sz val="12"/>
      <name val="Arial"/>
      <family val="2"/>
    </font>
    <font>
      <b/>
      <sz val="8"/>
      <name val="Arial"/>
      <family val="2"/>
    </font>
    <font>
      <sz val="8"/>
      <name val="Arial"/>
      <family val="2"/>
    </font>
    <font>
      <sz val="12"/>
      <name val="Arial"/>
      <family val="2"/>
    </font>
    <font>
      <sz val="11"/>
      <color theme="0"/>
      <name val="Arial"/>
      <family val="2"/>
    </font>
    <font>
      <sz val="13"/>
      <color theme="1"/>
      <name val="Arial"/>
      <family val="2"/>
    </font>
    <font>
      <sz val="11"/>
      <color theme="1"/>
      <name val="Calibri"/>
      <family val="2"/>
      <scheme val="minor"/>
    </font>
    <font>
      <b/>
      <sz val="10"/>
      <name val="Arial"/>
      <family val="2"/>
    </font>
    <font>
      <b/>
      <sz val="8"/>
      <color rgb="FFFF0000"/>
      <name val="Arial"/>
      <family val="2"/>
    </font>
    <font>
      <sz val="8"/>
      <color theme="1"/>
      <name val="Arial"/>
      <family val="2"/>
    </font>
    <font>
      <b/>
      <sz val="12"/>
      <color rgb="FFFF0000"/>
      <name val="Arial"/>
      <family val="2"/>
    </font>
    <font>
      <sz val="11"/>
      <color theme="1"/>
      <name val="Calibri"/>
      <family val="2"/>
    </font>
    <font>
      <b/>
      <sz val="8"/>
      <color theme="1"/>
      <name val="Arial"/>
      <family val="2"/>
    </font>
    <font>
      <b/>
      <u/>
      <sz val="15.5"/>
      <color indexed="8"/>
      <name val="Arial"/>
      <family val="2"/>
    </font>
  </fonts>
  <fills count="7">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EEECE1"/>
        <bgColor indexed="64"/>
      </patternFill>
    </fill>
    <fill>
      <patternFill patternType="solid">
        <fgColor rgb="FFDDD9C4"/>
        <bgColor indexed="64"/>
      </patternFill>
    </fill>
    <fill>
      <patternFill patternType="solid">
        <fgColor theme="0"/>
        <bgColor indexed="64"/>
      </patternFill>
    </fill>
  </fills>
  <borders count="7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3">
    <xf numFmtId="0" fontId="0" fillId="0" borderId="0"/>
    <xf numFmtId="0" fontId="1" fillId="0" borderId="0"/>
    <xf numFmtId="9" fontId="30" fillId="0" borderId="0" applyFont="0" applyFill="0" applyBorder="0" applyAlignment="0" applyProtection="0"/>
  </cellStyleXfs>
  <cellXfs count="729">
    <xf numFmtId="0" fontId="0" fillId="0" borderId="0" xfId="0"/>
    <xf numFmtId="0" fontId="4" fillId="0" borderId="0" xfId="0" applyFont="1"/>
    <xf numFmtId="0" fontId="4" fillId="0" borderId="0" xfId="0" applyFont="1" applyFill="1"/>
    <xf numFmtId="0" fontId="10" fillId="0" borderId="0" xfId="1" applyFont="1" applyFill="1" applyAlignment="1" applyProtection="1">
      <alignment horizontal="center" vertical="center"/>
    </xf>
    <xf numFmtId="0" fontId="4" fillId="0" borderId="0" xfId="0" applyFont="1" applyAlignment="1">
      <alignment horizontal="left" vertical="center"/>
    </xf>
    <xf numFmtId="0" fontId="4" fillId="0" borderId="0" xfId="0" applyFont="1" applyAlignment="1"/>
    <xf numFmtId="0" fontId="11" fillId="0" borderId="0" xfId="0" applyFont="1" applyAlignment="1">
      <alignment horizontal="left" vertical="center" wrapText="1"/>
    </xf>
    <xf numFmtId="0" fontId="17" fillId="0" borderId="0" xfId="0" applyFont="1" applyFill="1" applyAlignment="1">
      <alignment horizontal="left" vertical="center" wrapText="1"/>
    </xf>
    <xf numFmtId="0" fontId="21" fillId="0" borderId="56" xfId="0" applyFont="1" applyBorder="1" applyAlignment="1" applyProtection="1">
      <alignment horizontal="center" vertical="center"/>
    </xf>
    <xf numFmtId="0" fontId="17" fillId="0" borderId="0" xfId="0" applyFont="1" applyAlignment="1">
      <alignment vertical="center"/>
    </xf>
    <xf numFmtId="0" fontId="17" fillId="0" borderId="73" xfId="0" applyFont="1" applyBorder="1" applyAlignment="1">
      <alignment horizontal="center" vertical="center" wrapText="1"/>
    </xf>
    <xf numFmtId="165" fontId="11" fillId="0" borderId="13" xfId="0" applyNumberFormat="1" applyFont="1" applyBorder="1" applyAlignment="1">
      <alignment vertical="center"/>
    </xf>
    <xf numFmtId="0" fontId="4" fillId="0" borderId="0" xfId="0" applyFont="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11" fillId="0" borderId="72" xfId="0" applyFont="1" applyBorder="1" applyAlignment="1">
      <alignment horizontal="center" vertical="center"/>
    </xf>
    <xf numFmtId="4" fontId="4" fillId="0" borderId="0" xfId="0" applyNumberFormat="1" applyFont="1" applyFill="1" applyAlignment="1">
      <alignment vertical="center"/>
    </xf>
    <xf numFmtId="0" fontId="11" fillId="0" borderId="0" xfId="0" applyFont="1" applyFill="1" applyBorder="1" applyAlignment="1">
      <alignment vertical="center" wrapText="1"/>
    </xf>
    <xf numFmtId="0" fontId="4" fillId="0" borderId="0" xfId="0" applyFont="1" applyFill="1" applyBorder="1" applyAlignment="1">
      <alignment vertical="center" wrapText="1"/>
    </xf>
    <xf numFmtId="4" fontId="4" fillId="0" borderId="18" xfId="0" applyNumberFormat="1" applyFont="1" applyBorder="1" applyAlignment="1">
      <alignment vertical="center"/>
    </xf>
    <xf numFmtId="4" fontId="4" fillId="0" borderId="15" xfId="0" applyNumberFormat="1" applyFont="1" applyBorder="1" applyAlignment="1">
      <alignment vertical="center"/>
    </xf>
    <xf numFmtId="4" fontId="4" fillId="0" borderId="19" xfId="0" applyNumberFormat="1" applyFont="1" applyBorder="1" applyAlignment="1">
      <alignment vertical="center"/>
    </xf>
    <xf numFmtId="4" fontId="4" fillId="0" borderId="16" xfId="0" applyNumberFormat="1" applyFont="1" applyBorder="1" applyAlignment="1">
      <alignment vertical="center"/>
    </xf>
    <xf numFmtId="4" fontId="11" fillId="4" borderId="3" xfId="0" applyNumberFormat="1" applyFont="1" applyFill="1" applyBorder="1" applyAlignment="1">
      <alignment vertical="center"/>
    </xf>
    <xf numFmtId="4" fontId="11" fillId="4" borderId="20" xfId="0" applyNumberFormat="1" applyFont="1" applyFill="1" applyBorder="1" applyAlignment="1">
      <alignment vertical="center"/>
    </xf>
    <xf numFmtId="165" fontId="4" fillId="3" borderId="54" xfId="0" applyNumberFormat="1" applyFont="1" applyFill="1" applyBorder="1" applyAlignment="1" applyProtection="1">
      <alignment vertical="center"/>
      <protection locked="0"/>
    </xf>
    <xf numFmtId="165" fontId="4" fillId="3" borderId="12" xfId="0" applyNumberFormat="1" applyFont="1" applyFill="1" applyBorder="1" applyAlignment="1" applyProtection="1">
      <alignment vertical="center"/>
      <protection locked="0"/>
    </xf>
    <xf numFmtId="14" fontId="4" fillId="3" borderId="58" xfId="0" applyNumberFormat="1" applyFont="1" applyFill="1" applyBorder="1" applyAlignment="1" applyProtection="1">
      <alignment vertical="center"/>
      <protection locked="0"/>
    </xf>
    <xf numFmtId="14" fontId="4" fillId="3" borderId="59" xfId="0" applyNumberFormat="1" applyFont="1" applyFill="1" applyBorder="1" applyAlignment="1" applyProtection="1">
      <alignment vertical="center"/>
      <protection locked="0"/>
    </xf>
    <xf numFmtId="49" fontId="4" fillId="3" borderId="18" xfId="0" applyNumberFormat="1" applyFont="1" applyFill="1" applyBorder="1" applyAlignment="1" applyProtection="1">
      <alignment vertical="center"/>
      <protection locked="0"/>
    </xf>
    <xf numFmtId="49" fontId="4" fillId="3" borderId="15" xfId="0" applyNumberFormat="1" applyFont="1" applyFill="1" applyBorder="1" applyAlignment="1" applyProtection="1">
      <alignment vertical="center"/>
      <protection locked="0"/>
    </xf>
    <xf numFmtId="49" fontId="4" fillId="3" borderId="19" xfId="0" applyNumberFormat="1" applyFont="1" applyFill="1" applyBorder="1" applyAlignment="1" applyProtection="1">
      <alignment vertical="center"/>
      <protection locked="0"/>
    </xf>
    <xf numFmtId="49" fontId="4" fillId="3" borderId="16" xfId="0" applyNumberFormat="1" applyFont="1" applyFill="1" applyBorder="1" applyAlignment="1" applyProtection="1">
      <alignment vertical="center"/>
      <protection locked="0"/>
    </xf>
    <xf numFmtId="4" fontId="4" fillId="3" borderId="20" xfId="0" applyNumberFormat="1" applyFont="1" applyFill="1" applyBorder="1" applyAlignment="1" applyProtection="1">
      <alignment vertical="center"/>
      <protection locked="0"/>
    </xf>
    <xf numFmtId="4" fontId="4" fillId="3" borderId="17" xfId="0" applyNumberFormat="1" applyFont="1" applyFill="1" applyBorder="1" applyAlignment="1" applyProtection="1">
      <alignment vertical="center"/>
      <protection locked="0"/>
    </xf>
    <xf numFmtId="166" fontId="4" fillId="3" borderId="18" xfId="0" applyNumberFormat="1" applyFont="1" applyFill="1" applyBorder="1" applyAlignment="1" applyProtection="1">
      <alignment vertical="center"/>
      <protection locked="0"/>
    </xf>
    <xf numFmtId="166" fontId="4" fillId="3" borderId="15" xfId="0" applyNumberFormat="1" applyFont="1" applyFill="1" applyBorder="1" applyAlignment="1" applyProtection="1">
      <alignment vertical="center"/>
      <protection locked="0"/>
    </xf>
    <xf numFmtId="4" fontId="4" fillId="3" borderId="1" xfId="0" applyNumberFormat="1" applyFont="1" applyFill="1" applyBorder="1" applyAlignment="1" applyProtection="1">
      <alignment vertical="center"/>
      <protection locked="0"/>
    </xf>
    <xf numFmtId="4" fontId="4" fillId="3" borderId="18" xfId="0" applyNumberFormat="1" applyFont="1" applyFill="1" applyBorder="1" applyAlignment="1" applyProtection="1">
      <alignment vertical="center"/>
      <protection locked="0"/>
    </xf>
    <xf numFmtId="4" fontId="4" fillId="0" borderId="18" xfId="0" applyNumberFormat="1" applyFont="1" applyBorder="1" applyAlignment="1" applyProtection="1">
      <alignment vertical="center"/>
      <protection locked="0"/>
    </xf>
    <xf numFmtId="4" fontId="4" fillId="3" borderId="2" xfId="0" applyNumberFormat="1" applyFont="1" applyFill="1" applyBorder="1" applyAlignment="1" applyProtection="1">
      <alignment vertical="center"/>
      <protection locked="0"/>
    </xf>
    <xf numFmtId="4" fontId="4" fillId="3" borderId="19" xfId="0" applyNumberFormat="1" applyFont="1" applyFill="1" applyBorder="1" applyAlignment="1" applyProtection="1">
      <alignment vertical="center"/>
      <protection locked="0"/>
    </xf>
    <xf numFmtId="4" fontId="4" fillId="0" borderId="19" xfId="0" applyNumberFormat="1" applyFont="1" applyBorder="1" applyAlignment="1" applyProtection="1">
      <alignment vertical="center"/>
      <protection locked="0"/>
    </xf>
    <xf numFmtId="0" fontId="21" fillId="0" borderId="14" xfId="0" applyFont="1" applyBorder="1" applyAlignment="1" applyProtection="1">
      <alignment horizontal="center" vertical="center" wrapText="1"/>
    </xf>
    <xf numFmtId="4" fontId="4" fillId="0" borderId="28" xfId="0" applyNumberFormat="1" applyFont="1" applyBorder="1" applyAlignment="1">
      <alignment vertical="center"/>
    </xf>
    <xf numFmtId="4" fontId="11" fillId="4" borderId="71" xfId="0" applyNumberFormat="1" applyFont="1" applyFill="1" applyBorder="1" applyAlignment="1">
      <alignment vertical="center"/>
    </xf>
    <xf numFmtId="4" fontId="4" fillId="0" borderId="64" xfId="0" applyNumberFormat="1" applyFont="1" applyBorder="1" applyAlignment="1">
      <alignment vertical="center"/>
    </xf>
    <xf numFmtId="4" fontId="4" fillId="0" borderId="69" xfId="0" applyNumberFormat="1" applyFont="1" applyBorder="1" applyAlignment="1">
      <alignment vertical="center"/>
    </xf>
    <xf numFmtId="4" fontId="4" fillId="3" borderId="64" xfId="0" applyNumberFormat="1" applyFont="1" applyFill="1" applyBorder="1" applyAlignment="1" applyProtection="1">
      <alignment vertical="center"/>
      <protection locked="0"/>
    </xf>
    <xf numFmtId="4" fontId="11" fillId="0" borderId="70" xfId="0" applyNumberFormat="1" applyFont="1" applyBorder="1" applyAlignment="1">
      <alignment vertical="center"/>
    </xf>
    <xf numFmtId="4" fontId="11" fillId="4" borderId="70" xfId="0" applyNumberFormat="1" applyFont="1" applyFill="1" applyBorder="1" applyAlignment="1">
      <alignment vertical="center"/>
    </xf>
    <xf numFmtId="0" fontId="4" fillId="0" borderId="0" xfId="0" applyFont="1" applyFill="1" applyAlignment="1"/>
    <xf numFmtId="4" fontId="17" fillId="3" borderId="28" xfId="0" applyNumberFormat="1" applyFont="1" applyFill="1" applyBorder="1" applyAlignment="1" applyProtection="1">
      <alignment vertical="center"/>
      <protection locked="0"/>
    </xf>
    <xf numFmtId="4" fontId="17" fillId="3" borderId="19" xfId="0" applyNumberFormat="1" applyFont="1" applyFill="1" applyBorder="1" applyAlignment="1" applyProtection="1">
      <alignment vertical="center"/>
      <protection locked="0"/>
    </xf>
    <xf numFmtId="4" fontId="17" fillId="3" borderId="20" xfId="0" applyNumberFormat="1" applyFont="1" applyFill="1" applyBorder="1" applyAlignment="1" applyProtection="1">
      <alignment vertical="center"/>
      <protection locked="0"/>
    </xf>
    <xf numFmtId="0" fontId="4" fillId="4" borderId="6" xfId="0" applyFont="1" applyFill="1" applyBorder="1" applyAlignment="1">
      <alignment vertical="center"/>
    </xf>
    <xf numFmtId="0" fontId="4" fillId="5" borderId="37" xfId="0" applyFont="1" applyFill="1" applyBorder="1" applyAlignment="1">
      <alignment vertical="center"/>
    </xf>
    <xf numFmtId="0" fontId="4" fillId="5" borderId="32" xfId="0" applyFont="1" applyFill="1" applyBorder="1" applyAlignment="1">
      <alignment vertical="center"/>
    </xf>
    <xf numFmtId="0" fontId="13" fillId="5" borderId="20" xfId="0" applyFont="1" applyFill="1" applyBorder="1" applyAlignment="1">
      <alignment vertical="center"/>
    </xf>
    <xf numFmtId="4" fontId="18" fillId="5" borderId="20" xfId="0" applyNumberFormat="1" applyFont="1" applyFill="1" applyBorder="1" applyAlignment="1">
      <alignment vertical="center"/>
    </xf>
    <xf numFmtId="4" fontId="18" fillId="5" borderId="17" xfId="0" applyNumberFormat="1" applyFont="1" applyFill="1" applyBorder="1" applyAlignment="1">
      <alignment vertical="center"/>
    </xf>
    <xf numFmtId="0" fontId="13" fillId="5" borderId="34" xfId="0" applyFont="1" applyFill="1" applyBorder="1" applyAlignment="1">
      <alignment vertical="center"/>
    </xf>
    <xf numFmtId="4" fontId="17" fillId="4" borderId="19" xfId="0" applyNumberFormat="1" applyFont="1" applyFill="1" applyBorder="1" applyAlignment="1">
      <alignment vertical="center"/>
    </xf>
    <xf numFmtId="4" fontId="17" fillId="4" borderId="16" xfId="0" applyNumberFormat="1" applyFont="1" applyFill="1" applyBorder="1" applyAlignment="1">
      <alignment vertical="center"/>
    </xf>
    <xf numFmtId="4" fontId="23" fillId="4" borderId="19" xfId="0" applyNumberFormat="1" applyFont="1" applyFill="1" applyBorder="1" applyAlignment="1">
      <alignment vertical="center"/>
    </xf>
    <xf numFmtId="4" fontId="23" fillId="4" borderId="16" xfId="0" applyNumberFormat="1" applyFont="1" applyFill="1" applyBorder="1" applyAlignment="1">
      <alignment vertical="center"/>
    </xf>
    <xf numFmtId="4" fontId="17" fillId="4" borderId="23" xfId="0" applyNumberFormat="1" applyFont="1" applyFill="1" applyBorder="1" applyAlignment="1">
      <alignment vertical="center"/>
    </xf>
    <xf numFmtId="0" fontId="4" fillId="4" borderId="22" xfId="0" applyFont="1" applyFill="1" applyBorder="1" applyAlignment="1">
      <alignment vertical="center"/>
    </xf>
    <xf numFmtId="4" fontId="17" fillId="4" borderId="22" xfId="0" applyNumberFormat="1" applyFont="1" applyFill="1" applyBorder="1" applyAlignment="1">
      <alignment vertical="center"/>
    </xf>
    <xf numFmtId="0" fontId="4" fillId="0" borderId="0" xfId="0" applyFont="1" applyAlignment="1">
      <alignment vertical="center"/>
    </xf>
    <xf numFmtId="0" fontId="4" fillId="4" borderId="19" xfId="0" applyFont="1" applyFill="1" applyBorder="1" applyAlignment="1">
      <alignment vertical="center"/>
    </xf>
    <xf numFmtId="0" fontId="4" fillId="0" borderId="5" xfId="0" applyFont="1" applyBorder="1" applyAlignment="1">
      <alignment vertical="center"/>
    </xf>
    <xf numFmtId="4" fontId="4" fillId="0" borderId="0" xfId="0" applyNumberFormat="1" applyFont="1" applyAlignment="1"/>
    <xf numFmtId="4" fontId="17" fillId="4" borderId="0" xfId="0" applyNumberFormat="1" applyFont="1" applyFill="1" applyBorder="1" applyAlignment="1">
      <alignment vertical="center"/>
    </xf>
    <xf numFmtId="4" fontId="17" fillId="4" borderId="7" xfId="0" applyNumberFormat="1" applyFont="1" applyFill="1" applyBorder="1" applyAlignment="1">
      <alignment vertical="center"/>
    </xf>
    <xf numFmtId="0" fontId="24" fillId="0" borderId="0" xfId="1" applyFont="1" applyBorder="1"/>
    <xf numFmtId="0" fontId="1" fillId="0" borderId="0" xfId="1"/>
    <xf numFmtId="0" fontId="1" fillId="0" borderId="0" xfId="1" applyBorder="1"/>
    <xf numFmtId="0" fontId="26" fillId="0" borderId="0" xfId="1" applyFont="1"/>
    <xf numFmtId="0" fontId="1" fillId="0" borderId="11" xfId="1" applyBorder="1"/>
    <xf numFmtId="0" fontId="0" fillId="0" borderId="11" xfId="0" applyBorder="1"/>
    <xf numFmtId="0" fontId="1" fillId="4" borderId="19" xfId="1" applyFill="1" applyBorder="1" applyAlignment="1">
      <alignment vertical="center" wrapText="1"/>
    </xf>
    <xf numFmtId="16" fontId="0" fillId="4" borderId="19" xfId="0" applyNumberFormat="1" applyFill="1" applyBorder="1" applyAlignment="1">
      <alignment vertical="center"/>
    </xf>
    <xf numFmtId="0" fontId="0" fillId="4" borderId="19" xfId="0" applyFill="1" applyBorder="1" applyAlignment="1">
      <alignment vertical="center"/>
    </xf>
    <xf numFmtId="0" fontId="4" fillId="4" borderId="16" xfId="0" applyFont="1" applyFill="1" applyBorder="1" applyAlignment="1">
      <alignment vertical="center"/>
    </xf>
    <xf numFmtId="0" fontId="4" fillId="4" borderId="20" xfId="0" applyFont="1" applyFill="1" applyBorder="1" applyAlignment="1">
      <alignment vertical="center"/>
    </xf>
    <xf numFmtId="0" fontId="1" fillId="4" borderId="20" xfId="1" applyFill="1" applyBorder="1" applyAlignment="1">
      <alignment vertical="center" wrapText="1"/>
    </xf>
    <xf numFmtId="0" fontId="0" fillId="4" borderId="20" xfId="0" applyFill="1" applyBorder="1" applyAlignment="1">
      <alignment vertical="center"/>
    </xf>
    <xf numFmtId="0" fontId="4" fillId="4" borderId="17" xfId="0" applyFont="1" applyFill="1" applyBorder="1" applyAlignment="1">
      <alignment vertical="center"/>
    </xf>
    <xf numFmtId="167" fontId="8" fillId="3" borderId="33" xfId="1" applyNumberFormat="1" applyFont="1" applyFill="1" applyBorder="1" applyAlignment="1" applyProtection="1">
      <alignment horizontal="center" vertical="center" wrapText="1"/>
      <protection locked="0"/>
    </xf>
    <xf numFmtId="167" fontId="4" fillId="3" borderId="33" xfId="0" applyNumberFormat="1" applyFont="1" applyFill="1" applyBorder="1" applyAlignment="1" applyProtection="1">
      <alignment horizontal="center" vertical="center"/>
      <protection locked="0"/>
    </xf>
    <xf numFmtId="167" fontId="4" fillId="3" borderId="34" xfId="0" applyNumberFormat="1" applyFont="1" applyFill="1" applyBorder="1" applyAlignment="1" applyProtection="1">
      <alignment horizontal="center" vertical="center"/>
      <protection locked="0"/>
    </xf>
    <xf numFmtId="167" fontId="8" fillId="3" borderId="31" xfId="1" applyNumberFormat="1" applyFont="1" applyFill="1" applyBorder="1" applyAlignment="1" applyProtection="1">
      <alignment horizontal="center" vertical="center" wrapText="1"/>
      <protection locked="0"/>
    </xf>
    <xf numFmtId="0" fontId="1" fillId="4" borderId="22" xfId="1" applyFill="1" applyBorder="1" applyAlignment="1">
      <alignment vertical="center" wrapText="1"/>
    </xf>
    <xf numFmtId="16" fontId="0" fillId="4" borderId="22" xfId="0" applyNumberFormat="1" applyFill="1" applyBorder="1" applyAlignment="1">
      <alignment vertical="center"/>
    </xf>
    <xf numFmtId="0" fontId="4" fillId="4" borderId="23" xfId="0" applyFont="1" applyFill="1" applyBorder="1" applyAlignment="1">
      <alignment vertical="center"/>
    </xf>
    <xf numFmtId="0" fontId="4" fillId="0" borderId="0" xfId="0" applyFont="1" applyAlignment="1">
      <alignment vertical="center"/>
    </xf>
    <xf numFmtId="0" fontId="4" fillId="4" borderId="22" xfId="0" applyFont="1" applyFill="1" applyBorder="1" applyAlignment="1">
      <alignment vertical="center"/>
    </xf>
    <xf numFmtId="0" fontId="4" fillId="4" borderId="19" xfId="0" applyFont="1" applyFill="1" applyBorder="1" applyAlignment="1">
      <alignment vertical="center"/>
    </xf>
    <xf numFmtId="0" fontId="4" fillId="0" borderId="5" xfId="0" applyFont="1" applyBorder="1" applyAlignment="1">
      <alignment vertical="center"/>
    </xf>
    <xf numFmtId="0" fontId="4" fillId="4" borderId="22" xfId="0" applyFont="1" applyFill="1" applyBorder="1" applyAlignment="1">
      <alignment vertical="center"/>
    </xf>
    <xf numFmtId="0" fontId="4" fillId="4" borderId="19" xfId="0" applyFont="1" applyFill="1" applyBorder="1" applyAlignment="1">
      <alignment vertical="center"/>
    </xf>
    <xf numFmtId="0" fontId="4" fillId="0" borderId="0" xfId="0" applyFont="1" applyAlignment="1">
      <alignment vertical="center"/>
    </xf>
    <xf numFmtId="0" fontId="4" fillId="0" borderId="5" xfId="0" applyFont="1" applyBorder="1" applyAlignment="1">
      <alignment vertical="center"/>
    </xf>
    <xf numFmtId="0" fontId="18" fillId="0" borderId="0" xfId="0" applyFont="1" applyAlignment="1">
      <alignment horizontal="right"/>
    </xf>
    <xf numFmtId="0" fontId="8" fillId="4" borderId="53" xfId="0" applyFont="1" applyFill="1" applyBorder="1" applyAlignment="1" applyProtection="1">
      <alignment vertical="center"/>
    </xf>
    <xf numFmtId="0" fontId="8" fillId="4" borderId="33" xfId="0" applyFont="1" applyFill="1" applyBorder="1" applyAlignment="1" applyProtection="1">
      <alignment vertical="center"/>
    </xf>
    <xf numFmtId="165" fontId="4" fillId="3" borderId="42" xfId="0" applyNumberFormat="1" applyFont="1" applyFill="1" applyBorder="1" applyAlignment="1" applyProtection="1">
      <alignment vertical="center"/>
      <protection locked="0"/>
    </xf>
    <xf numFmtId="0" fontId="8" fillId="4" borderId="29" xfId="0" applyFont="1" applyFill="1" applyBorder="1" applyAlignment="1" applyProtection="1">
      <alignment vertical="center"/>
    </xf>
    <xf numFmtId="0" fontId="8" fillId="4" borderId="31" xfId="0" applyFont="1" applyFill="1" applyBorder="1" applyAlignment="1" applyProtection="1">
      <alignment vertical="center"/>
    </xf>
    <xf numFmtId="0" fontId="8" fillId="2" borderId="32" xfId="0" applyFont="1" applyFill="1" applyBorder="1" applyAlignment="1" applyProtection="1">
      <alignment vertical="center"/>
    </xf>
    <xf numFmtId="0" fontId="8" fillId="2" borderId="34" xfId="0" applyFont="1" applyFill="1" applyBorder="1" applyAlignment="1" applyProtection="1">
      <alignment vertical="center"/>
    </xf>
    <xf numFmtId="0" fontId="8" fillId="2" borderId="60" xfId="0" applyFont="1" applyFill="1" applyBorder="1" applyAlignment="1" applyProtection="1">
      <alignment vertical="center"/>
    </xf>
    <xf numFmtId="0" fontId="8" fillId="2" borderId="61" xfId="0" applyFont="1" applyFill="1" applyBorder="1" applyAlignment="1" applyProtection="1">
      <alignment vertical="center"/>
    </xf>
    <xf numFmtId="0" fontId="8" fillId="0" borderId="0" xfId="0" applyFont="1" applyFill="1" applyBorder="1" applyAlignment="1" applyProtection="1">
      <alignment vertical="center"/>
    </xf>
    <xf numFmtId="10" fontId="4" fillId="0" borderId="0" xfId="0" applyNumberFormat="1" applyFont="1" applyFill="1" applyBorder="1" applyAlignment="1">
      <alignment vertical="center"/>
    </xf>
    <xf numFmtId="0" fontId="21" fillId="2" borderId="37" xfId="0" applyFont="1" applyFill="1" applyBorder="1" applyAlignment="1" applyProtection="1">
      <alignment vertical="center"/>
    </xf>
    <xf numFmtId="166" fontId="11" fillId="3" borderId="63" xfId="0" applyNumberFormat="1" applyFont="1" applyFill="1" applyBorder="1" applyAlignment="1" applyProtection="1">
      <alignment vertical="center"/>
      <protection locked="0"/>
    </xf>
    <xf numFmtId="166" fontId="11" fillId="3" borderId="65" xfId="0" applyNumberFormat="1" applyFont="1" applyFill="1" applyBorder="1" applyAlignment="1" applyProtection="1">
      <alignment vertical="center"/>
      <protection locked="0"/>
    </xf>
    <xf numFmtId="0" fontId="12" fillId="3" borderId="41" xfId="0" applyFont="1" applyFill="1" applyBorder="1" applyAlignment="1">
      <alignment vertical="center"/>
    </xf>
    <xf numFmtId="0" fontId="12" fillId="3" borderId="25" xfId="0" applyFont="1" applyFill="1" applyBorder="1" applyAlignment="1">
      <alignment vertical="center"/>
    </xf>
    <xf numFmtId="0" fontId="12" fillId="3" borderId="27" xfId="0" applyFont="1" applyFill="1" applyBorder="1" applyAlignment="1">
      <alignment vertical="center"/>
    </xf>
    <xf numFmtId="0" fontId="12" fillId="3" borderId="35" xfId="0" applyFont="1" applyFill="1" applyBorder="1" applyAlignment="1">
      <alignment vertical="center"/>
    </xf>
    <xf numFmtId="0" fontId="12" fillId="3" borderId="39" xfId="0" applyFont="1" applyFill="1" applyBorder="1" applyAlignment="1">
      <alignment vertical="center"/>
    </xf>
    <xf numFmtId="0" fontId="5" fillId="0" borderId="19" xfId="0" applyFont="1" applyFill="1" applyBorder="1" applyAlignment="1" applyProtection="1">
      <alignment horizontal="center" vertical="center"/>
      <protection locked="0"/>
    </xf>
    <xf numFmtId="0" fontId="12" fillId="3" borderId="40" xfId="0" applyFont="1" applyFill="1" applyBorder="1" applyAlignment="1">
      <alignment vertical="center"/>
    </xf>
    <xf numFmtId="0" fontId="12" fillId="3" borderId="7" xfId="0" applyFont="1" applyFill="1" applyBorder="1" applyAlignment="1">
      <alignment vertical="center"/>
    </xf>
    <xf numFmtId="0" fontId="12" fillId="3" borderId="36" xfId="0" applyFont="1" applyFill="1" applyBorder="1" applyAlignment="1">
      <alignment vertical="center"/>
    </xf>
    <xf numFmtId="0" fontId="12" fillId="3" borderId="30" xfId="0" applyFont="1" applyFill="1" applyBorder="1" applyAlignment="1">
      <alignment vertical="center"/>
    </xf>
    <xf numFmtId="0" fontId="12" fillId="3" borderId="31" xfId="0" applyFont="1" applyFill="1" applyBorder="1" applyAlignment="1">
      <alignment vertical="center"/>
    </xf>
    <xf numFmtId="0" fontId="12" fillId="3" borderId="42" xfId="0" applyFont="1" applyFill="1" applyBorder="1" applyAlignment="1">
      <alignment vertical="center"/>
    </xf>
    <xf numFmtId="0" fontId="12" fillId="3" borderId="52" xfId="0" applyFont="1" applyFill="1" applyBorder="1" applyAlignment="1">
      <alignment vertical="center"/>
    </xf>
    <xf numFmtId="0" fontId="12" fillId="3" borderId="11" xfId="0" applyFont="1" applyFill="1" applyBorder="1" applyAlignment="1">
      <alignment vertical="center"/>
    </xf>
    <xf numFmtId="0" fontId="12" fillId="3" borderId="47" xfId="0" applyFont="1" applyFill="1" applyBorder="1" applyAlignment="1">
      <alignment vertical="center"/>
    </xf>
    <xf numFmtId="0" fontId="12" fillId="3" borderId="12" xfId="0" applyFont="1" applyFill="1" applyBorder="1" applyAlignment="1">
      <alignment vertical="center"/>
    </xf>
    <xf numFmtId="0" fontId="28" fillId="0" borderId="0" xfId="0" applyFont="1" applyFill="1" applyAlignment="1"/>
    <xf numFmtId="0" fontId="4" fillId="3" borderId="41" xfId="0" applyFont="1" applyFill="1" applyBorder="1" applyAlignment="1">
      <alignment horizontal="justify" vertical="center"/>
    </xf>
    <xf numFmtId="0" fontId="4" fillId="3" borderId="25" xfId="0" applyFont="1" applyFill="1" applyBorder="1" applyAlignment="1">
      <alignment horizontal="justify" vertical="center"/>
    </xf>
    <xf numFmtId="0" fontId="4" fillId="3" borderId="39" xfId="0" applyFont="1" applyFill="1" applyBorder="1" applyAlignment="1">
      <alignment horizontal="justify" vertical="center"/>
    </xf>
    <xf numFmtId="0" fontId="4" fillId="3" borderId="35" xfId="0" applyFont="1" applyFill="1" applyBorder="1" applyAlignment="1">
      <alignment horizontal="justify" vertical="center"/>
    </xf>
    <xf numFmtId="0" fontId="4" fillId="3" borderId="52" xfId="0" applyFont="1" applyFill="1" applyBorder="1" applyAlignment="1"/>
    <xf numFmtId="0" fontId="4" fillId="3" borderId="11" xfId="0" applyFont="1" applyFill="1" applyBorder="1" applyAlignment="1"/>
    <xf numFmtId="0" fontId="4" fillId="3" borderId="12" xfId="0" applyFont="1" applyFill="1" applyBorder="1" applyAlignment="1"/>
    <xf numFmtId="0" fontId="4" fillId="3" borderId="7" xfId="0" applyFont="1" applyFill="1" applyBorder="1" applyAlignment="1">
      <alignment horizontal="left" vertical="center"/>
    </xf>
    <xf numFmtId="165" fontId="4" fillId="3" borderId="62" xfId="0" applyNumberFormat="1" applyFont="1" applyFill="1" applyBorder="1" applyAlignment="1" applyProtection="1">
      <alignment vertical="center"/>
      <protection locked="0"/>
    </xf>
    <xf numFmtId="0" fontId="4" fillId="0" borderId="0" xfId="0" applyFont="1" applyAlignment="1" applyProtection="1"/>
    <xf numFmtId="0" fontId="4" fillId="0" borderId="0" xfId="0" applyFont="1" applyProtection="1"/>
    <xf numFmtId="0" fontId="4" fillId="0" borderId="0" xfId="0" applyFont="1" applyFill="1" applyAlignment="1" applyProtection="1"/>
    <xf numFmtId="0" fontId="11" fillId="5" borderId="51" xfId="0" applyFont="1" applyFill="1" applyBorder="1" applyAlignment="1" applyProtection="1">
      <alignment horizontal="center" vertical="center"/>
    </xf>
    <xf numFmtId="0" fontId="11" fillId="5" borderId="11" xfId="0" applyFont="1" applyFill="1" applyBorder="1" applyAlignment="1" applyProtection="1">
      <alignment vertical="center"/>
    </xf>
    <xf numFmtId="0" fontId="17" fillId="5" borderId="47" xfId="0" applyFont="1" applyFill="1" applyBorder="1" applyAlignment="1" applyProtection="1">
      <alignment horizontal="center" vertical="center"/>
    </xf>
    <xf numFmtId="168" fontId="15" fillId="3" borderId="19" xfId="0" applyNumberFormat="1" applyFont="1" applyFill="1" applyBorder="1" applyAlignment="1" applyProtection="1">
      <alignment horizontal="center" vertical="center"/>
      <protection locked="0"/>
    </xf>
    <xf numFmtId="4" fontId="17" fillId="0" borderId="41" xfId="0" applyNumberFormat="1" applyFont="1" applyFill="1" applyBorder="1" applyAlignment="1" applyProtection="1">
      <alignment vertical="center"/>
    </xf>
    <xf numFmtId="0" fontId="11" fillId="5" borderId="10" xfId="0" applyFont="1" applyFill="1" applyBorder="1" applyAlignment="1" applyProtection="1">
      <alignment vertical="center"/>
    </xf>
    <xf numFmtId="4" fontId="17" fillId="4" borderId="18" xfId="0" applyNumberFormat="1" applyFont="1" applyFill="1" applyBorder="1" applyAlignment="1" applyProtection="1">
      <alignment vertical="center"/>
    </xf>
    <xf numFmtId="4" fontId="17" fillId="4" borderId="63" xfId="0" applyNumberFormat="1" applyFont="1" applyFill="1" applyBorder="1" applyAlignment="1" applyProtection="1">
      <alignment vertical="center"/>
    </xf>
    <xf numFmtId="4" fontId="18" fillId="5" borderId="57" xfId="0" applyNumberFormat="1" applyFont="1" applyFill="1" applyBorder="1" applyAlignment="1" applyProtection="1">
      <alignment vertical="center"/>
    </xf>
    <xf numFmtId="0" fontId="5" fillId="0" borderId="0" xfId="0" applyFont="1" applyFill="1" applyBorder="1" applyAlignment="1" applyProtection="1">
      <alignment horizontal="center" vertical="center"/>
    </xf>
    <xf numFmtId="4" fontId="18" fillId="4" borderId="18" xfId="0" applyNumberFormat="1" applyFont="1" applyFill="1" applyBorder="1" applyAlignment="1" applyProtection="1">
      <alignment vertical="center"/>
    </xf>
    <xf numFmtId="4" fontId="18" fillId="5" borderId="58" xfId="0" applyNumberFormat="1" applyFont="1" applyFill="1" applyBorder="1" applyAlignment="1" applyProtection="1">
      <alignment vertical="center"/>
    </xf>
    <xf numFmtId="4" fontId="17" fillId="3" borderId="18" xfId="0" applyNumberFormat="1" applyFont="1" applyFill="1" applyBorder="1" applyAlignment="1" applyProtection="1">
      <alignment vertical="center"/>
      <protection locked="0"/>
    </xf>
    <xf numFmtId="0" fontId="34" fillId="0" borderId="0" xfId="0" applyFont="1" applyAlignment="1" applyProtection="1">
      <alignment horizontal="left"/>
    </xf>
    <xf numFmtId="0" fontId="20" fillId="0" borderId="0" xfId="0" applyFont="1" applyProtection="1"/>
    <xf numFmtId="0" fontId="35" fillId="0" borderId="0" xfId="0" applyFont="1" applyProtection="1"/>
    <xf numFmtId="0" fontId="4" fillId="0" borderId="30" xfId="0" applyFont="1" applyBorder="1"/>
    <xf numFmtId="0" fontId="4" fillId="0" borderId="0" xfId="0" applyFont="1" applyBorder="1"/>
    <xf numFmtId="4" fontId="17" fillId="0" borderId="35" xfId="0" applyNumberFormat="1" applyFont="1" applyFill="1" applyBorder="1" applyAlignment="1" applyProtection="1">
      <alignment vertical="center"/>
    </xf>
    <xf numFmtId="4" fontId="17" fillId="3" borderId="54" xfId="0" applyNumberFormat="1" applyFont="1" applyFill="1" applyBorder="1" applyAlignment="1" applyProtection="1">
      <alignment vertical="center"/>
      <protection locked="0"/>
    </xf>
    <xf numFmtId="4" fontId="17" fillId="3" borderId="55" xfId="0" applyNumberFormat="1" applyFont="1" applyFill="1" applyBorder="1" applyAlignment="1" applyProtection="1">
      <alignment vertical="center"/>
      <protection locked="0"/>
    </xf>
    <xf numFmtId="4" fontId="17" fillId="4" borderId="62" xfId="0" applyNumberFormat="1" applyFont="1" applyFill="1" applyBorder="1" applyAlignment="1" applyProtection="1">
      <alignment vertical="center"/>
    </xf>
    <xf numFmtId="4" fontId="17" fillId="4" borderId="12" xfId="0" applyNumberFormat="1" applyFont="1" applyFill="1" applyBorder="1" applyAlignment="1" applyProtection="1">
      <alignment vertical="center"/>
    </xf>
    <xf numFmtId="4" fontId="18" fillId="5" borderId="13" xfId="0" applyNumberFormat="1" applyFont="1" applyFill="1" applyBorder="1" applyAlignment="1" applyProtection="1">
      <alignment vertical="center"/>
    </xf>
    <xf numFmtId="4" fontId="17" fillId="0" borderId="44" xfId="0" applyNumberFormat="1" applyFont="1" applyFill="1" applyBorder="1" applyAlignment="1" applyProtection="1">
      <alignment vertical="center"/>
    </xf>
    <xf numFmtId="4" fontId="18" fillId="4" borderId="62" xfId="0" applyNumberFormat="1" applyFont="1" applyFill="1" applyBorder="1" applyAlignment="1" applyProtection="1">
      <alignment vertical="center"/>
    </xf>
    <xf numFmtId="4" fontId="17" fillId="3" borderId="62" xfId="0" applyNumberFormat="1" applyFont="1" applyFill="1" applyBorder="1" applyAlignment="1" applyProtection="1">
      <alignment vertical="center"/>
      <protection locked="0"/>
    </xf>
    <xf numFmtId="0" fontId="33" fillId="0" borderId="0" xfId="0" applyFont="1" applyFill="1" applyBorder="1" applyAlignment="1" applyProtection="1"/>
    <xf numFmtId="0" fontId="33" fillId="0" borderId="0" xfId="0" applyFont="1" applyAlignment="1" applyProtection="1"/>
    <xf numFmtId="0" fontId="33" fillId="0" borderId="0" xfId="0" applyFont="1" applyFill="1" applyAlignment="1" applyProtection="1"/>
    <xf numFmtId="0" fontId="36" fillId="0" borderId="0" xfId="0" applyFont="1" applyFill="1" applyBorder="1" applyAlignment="1" applyProtection="1">
      <alignment vertical="center"/>
    </xf>
    <xf numFmtId="4" fontId="36" fillId="0" borderId="0" xfId="0" applyNumberFormat="1" applyFont="1" applyFill="1" applyBorder="1" applyAlignment="1" applyProtection="1">
      <alignment vertical="center"/>
    </xf>
    <xf numFmtId="4" fontId="32" fillId="0" borderId="0" xfId="0" applyNumberFormat="1" applyFont="1" applyFill="1" applyBorder="1" applyAlignment="1" applyProtection="1">
      <alignment vertical="center"/>
    </xf>
    <xf numFmtId="4" fontId="33" fillId="0" borderId="0" xfId="0" applyNumberFormat="1" applyFont="1" applyFill="1" applyBorder="1" applyAlignment="1" applyProtection="1">
      <alignment vertical="center"/>
    </xf>
    <xf numFmtId="0" fontId="36" fillId="0" borderId="0" xfId="0" applyFont="1" applyAlignment="1" applyProtection="1"/>
    <xf numFmtId="4" fontId="36" fillId="0" borderId="0" xfId="0" applyNumberFormat="1" applyFont="1" applyFill="1" applyAlignment="1" applyProtection="1"/>
    <xf numFmtId="4" fontId="36" fillId="0" borderId="0" xfId="0" applyNumberFormat="1" applyFont="1" applyAlignment="1" applyProtection="1"/>
    <xf numFmtId="0" fontId="11" fillId="5" borderId="5" xfId="0" applyFont="1" applyFill="1" applyBorder="1" applyAlignment="1" applyProtection="1">
      <alignment vertical="center"/>
    </xf>
    <xf numFmtId="0" fontId="4" fillId="4" borderId="0" xfId="0" applyFont="1" applyFill="1" applyBorder="1" applyAlignment="1">
      <alignment vertical="center"/>
    </xf>
    <xf numFmtId="0" fontId="4" fillId="0" borderId="0" xfId="0" applyFont="1" applyAlignment="1">
      <alignment vertical="center"/>
    </xf>
    <xf numFmtId="0" fontId="11" fillId="0" borderId="72" xfId="0" applyFont="1" applyBorder="1" applyAlignment="1">
      <alignment horizontal="center" vertical="center"/>
    </xf>
    <xf numFmtId="0" fontId="8" fillId="4" borderId="53" xfId="0" applyFont="1" applyFill="1" applyBorder="1" applyAlignment="1" applyProtection="1">
      <alignment vertical="center"/>
    </xf>
    <xf numFmtId="0" fontId="8" fillId="4" borderId="33" xfId="0" applyFont="1" applyFill="1" applyBorder="1" applyAlignment="1" applyProtection="1">
      <alignment vertical="center"/>
    </xf>
    <xf numFmtId="0" fontId="8" fillId="2" borderId="32" xfId="0" applyFont="1" applyFill="1" applyBorder="1" applyAlignment="1" applyProtection="1">
      <alignment vertical="center"/>
    </xf>
    <xf numFmtId="0" fontId="8" fillId="2" borderId="34" xfId="0" applyFont="1" applyFill="1" applyBorder="1" applyAlignment="1" applyProtection="1">
      <alignment vertical="center"/>
    </xf>
    <xf numFmtId="0" fontId="8" fillId="2" borderId="60" xfId="0" applyFont="1" applyFill="1" applyBorder="1" applyAlignment="1" applyProtection="1">
      <alignment vertical="center"/>
    </xf>
    <xf numFmtId="0" fontId="8" fillId="2" borderId="61" xfId="0" applyFont="1" applyFill="1" applyBorder="1" applyAlignment="1" applyProtection="1">
      <alignment vertical="center"/>
    </xf>
    <xf numFmtId="0" fontId="21" fillId="2" borderId="37" xfId="0" applyFont="1" applyFill="1" applyBorder="1" applyAlignment="1" applyProtection="1">
      <alignment vertical="center"/>
    </xf>
    <xf numFmtId="165" fontId="4" fillId="0" borderId="54" xfId="0" applyNumberFormat="1" applyFont="1" applyFill="1" applyBorder="1" applyAlignment="1">
      <alignment vertical="center"/>
    </xf>
    <xf numFmtId="165" fontId="4" fillId="0" borderId="12" xfId="0" applyNumberFormat="1" applyFont="1" applyFill="1" applyBorder="1" applyAlignment="1">
      <alignment vertical="center"/>
    </xf>
    <xf numFmtId="0" fontId="11" fillId="5" borderId="8" xfId="0" applyFont="1" applyFill="1" applyBorder="1" applyAlignment="1" applyProtection="1">
      <alignment vertical="center"/>
    </xf>
    <xf numFmtId="0" fontId="4" fillId="0" borderId="0" xfId="0" applyFont="1" applyAlignment="1">
      <alignment horizontal="left"/>
    </xf>
    <xf numFmtId="0" fontId="33" fillId="0" borderId="22" xfId="0" applyFont="1" applyFill="1" applyBorder="1" applyAlignment="1" applyProtection="1">
      <alignment horizontal="center" vertical="center" wrapText="1"/>
    </xf>
    <xf numFmtId="171" fontId="15" fillId="3" borderId="28" xfId="0" applyNumberFormat="1" applyFont="1" applyFill="1" applyBorder="1" applyAlignment="1" applyProtection="1">
      <alignment horizontal="center" vertical="center"/>
      <protection locked="0"/>
    </xf>
    <xf numFmtId="4" fontId="36" fillId="0" borderId="0" xfId="0" applyNumberFormat="1" applyFont="1" applyFill="1" applyBorder="1" applyAlignment="1" applyProtection="1">
      <alignment horizontal="left" vertical="center"/>
    </xf>
    <xf numFmtId="0" fontId="33" fillId="0" borderId="0" xfId="0" applyFont="1" applyAlignment="1" applyProtection="1">
      <alignment horizontal="left"/>
    </xf>
    <xf numFmtId="0" fontId="4" fillId="0" borderId="0" xfId="0" applyFont="1" applyAlignment="1" applyProtection="1">
      <alignment horizontal="left"/>
    </xf>
    <xf numFmtId="4" fontId="17" fillId="3" borderId="22" xfId="0" applyNumberFormat="1" applyFont="1" applyFill="1" applyBorder="1" applyAlignment="1" applyProtection="1">
      <alignment vertical="center"/>
      <protection locked="0"/>
    </xf>
    <xf numFmtId="4" fontId="17" fillId="3" borderId="42" xfId="0" applyNumberFormat="1" applyFont="1" applyFill="1" applyBorder="1" applyAlignment="1" applyProtection="1">
      <alignment vertical="center"/>
      <protection locked="0"/>
    </xf>
    <xf numFmtId="4" fontId="17" fillId="4" borderId="20" xfId="0" applyNumberFormat="1" applyFont="1" applyFill="1" applyBorder="1" applyAlignment="1" applyProtection="1">
      <alignment horizontal="right" vertical="center"/>
    </xf>
    <xf numFmtId="4" fontId="17" fillId="4" borderId="17" xfId="0" applyNumberFormat="1" applyFont="1" applyFill="1" applyBorder="1" applyAlignment="1" applyProtection="1">
      <alignment horizontal="right" vertical="center"/>
    </xf>
    <xf numFmtId="4" fontId="19" fillId="4" borderId="49" xfId="0" applyNumberFormat="1" applyFont="1" applyFill="1" applyBorder="1" applyAlignment="1" applyProtection="1">
      <alignment vertical="center"/>
    </xf>
    <xf numFmtId="4" fontId="19" fillId="4" borderId="18" xfId="0" applyNumberFormat="1" applyFont="1" applyFill="1" applyBorder="1" applyAlignment="1" applyProtection="1">
      <alignment vertical="center"/>
    </xf>
    <xf numFmtId="4" fontId="19" fillId="4" borderId="15" xfId="0" applyNumberFormat="1" applyFont="1" applyFill="1" applyBorder="1" applyAlignment="1" applyProtection="1">
      <alignment vertical="center"/>
    </xf>
    <xf numFmtId="4" fontId="19" fillId="4" borderId="76" xfId="0" applyNumberFormat="1" applyFont="1" applyFill="1" applyBorder="1" applyAlignment="1" applyProtection="1">
      <alignment vertical="center"/>
    </xf>
    <xf numFmtId="2" fontId="14" fillId="4" borderId="41" xfId="0" applyNumberFormat="1" applyFont="1" applyFill="1" applyBorder="1" applyAlignment="1">
      <alignment vertical="center"/>
    </xf>
    <xf numFmtId="2" fontId="14" fillId="4" borderId="25" xfId="0" applyNumberFormat="1" applyFont="1" applyFill="1" applyBorder="1" applyAlignment="1">
      <alignment vertical="center"/>
    </xf>
    <xf numFmtId="2" fontId="14" fillId="4" borderId="35" xfId="0" applyNumberFormat="1" applyFont="1" applyFill="1" applyBorder="1" applyAlignment="1">
      <alignment vertical="center"/>
    </xf>
    <xf numFmtId="2" fontId="14" fillId="4" borderId="36" xfId="0" applyNumberFormat="1" applyFont="1" applyFill="1" applyBorder="1" applyAlignment="1">
      <alignment vertical="center"/>
    </xf>
    <xf numFmtId="2" fontId="14" fillId="4" borderId="30" xfId="0" applyNumberFormat="1" applyFont="1" applyFill="1" applyBorder="1" applyAlignment="1">
      <alignment vertical="center"/>
    </xf>
    <xf numFmtId="2" fontId="14" fillId="4" borderId="42" xfId="0" applyNumberFormat="1" applyFont="1" applyFill="1" applyBorder="1" applyAlignment="1">
      <alignment vertical="center"/>
    </xf>
    <xf numFmtId="0" fontId="11" fillId="5" borderId="67" xfId="0" applyFont="1" applyFill="1" applyBorder="1" applyAlignment="1" applyProtection="1">
      <alignment horizontal="center"/>
    </xf>
    <xf numFmtId="0" fontId="11" fillId="5" borderId="18" xfId="0" applyFont="1" applyFill="1" applyBorder="1" applyAlignment="1" applyProtection="1">
      <alignment horizontal="center"/>
    </xf>
    <xf numFmtId="0" fontId="11" fillId="5" borderId="62" xfId="0" applyFont="1" applyFill="1" applyBorder="1" applyAlignment="1" applyProtection="1">
      <alignment horizontal="center"/>
    </xf>
    <xf numFmtId="170" fontId="18" fillId="5" borderId="47" xfId="0" applyNumberFormat="1" applyFont="1" applyFill="1" applyBorder="1" applyAlignment="1" applyProtection="1">
      <alignment horizontal="center"/>
    </xf>
    <xf numFmtId="170" fontId="18" fillId="5" borderId="63" xfId="0" applyNumberFormat="1" applyFont="1" applyFill="1" applyBorder="1" applyAlignment="1" applyProtection="1">
      <alignment horizontal="center"/>
    </xf>
    <xf numFmtId="170" fontId="18" fillId="5" borderId="12" xfId="0" applyNumberFormat="1" applyFont="1" applyFill="1" applyBorder="1" applyAlignment="1" applyProtection="1">
      <alignment horizontal="center"/>
    </xf>
    <xf numFmtId="169" fontId="33" fillId="0" borderId="36" xfId="0" applyNumberFormat="1" applyFont="1" applyFill="1" applyBorder="1" applyAlignment="1" applyProtection="1">
      <alignment horizontal="center" vertical="center" wrapText="1"/>
    </xf>
    <xf numFmtId="0" fontId="11" fillId="5" borderId="31" xfId="0" applyFont="1" applyFill="1" applyBorder="1" applyAlignment="1" applyProtection="1">
      <alignment horizontal="center"/>
    </xf>
    <xf numFmtId="0" fontId="11" fillId="5" borderId="22" xfId="0" applyFont="1" applyFill="1" applyBorder="1" applyAlignment="1" applyProtection="1">
      <alignment horizontal="center"/>
    </xf>
    <xf numFmtId="0" fontId="11" fillId="5" borderId="42" xfId="0" applyFont="1" applyFill="1" applyBorder="1" applyAlignment="1" applyProtection="1">
      <alignment horizontal="center"/>
    </xf>
    <xf numFmtId="170" fontId="18" fillId="5" borderId="19" xfId="0" applyNumberFormat="1" applyFont="1" applyFill="1" applyBorder="1" applyAlignment="1" applyProtection="1">
      <alignment horizontal="center"/>
    </xf>
    <xf numFmtId="170" fontId="18" fillId="5" borderId="54" xfId="0" applyNumberFormat="1" applyFont="1" applyFill="1" applyBorder="1" applyAlignment="1" applyProtection="1">
      <alignment horizontal="center"/>
    </xf>
    <xf numFmtId="0" fontId="11" fillId="5" borderId="6" xfId="0" applyFont="1" applyFill="1" applyBorder="1" applyAlignment="1">
      <alignment vertical="center"/>
    </xf>
    <xf numFmtId="0" fontId="11" fillId="5" borderId="41" xfId="0" applyFont="1" applyFill="1" applyBorder="1" applyAlignment="1">
      <alignment vertical="center"/>
    </xf>
    <xf numFmtId="0" fontId="11" fillId="5" borderId="25" xfId="0" applyFont="1" applyFill="1" applyBorder="1" applyAlignment="1">
      <alignment vertical="center"/>
    </xf>
    <xf numFmtId="0" fontId="11" fillId="5" borderId="27" xfId="0" applyFont="1" applyFill="1" applyBorder="1" applyAlignment="1">
      <alignment vertical="center"/>
    </xf>
    <xf numFmtId="4" fontId="18" fillId="5" borderId="22" xfId="0" applyNumberFormat="1" applyFont="1" applyFill="1" applyBorder="1" applyAlignment="1">
      <alignment vertical="center"/>
    </xf>
    <xf numFmtId="4" fontId="18" fillId="5" borderId="23" xfId="0" applyNumberFormat="1" applyFont="1" applyFill="1" applyBorder="1" applyAlignment="1">
      <alignment vertical="center"/>
    </xf>
    <xf numFmtId="0" fontId="5" fillId="4" borderId="8" xfId="0" applyFont="1" applyFill="1" applyBorder="1" applyAlignment="1">
      <alignment horizontal="left" vertical="center"/>
    </xf>
    <xf numFmtId="0" fontId="5" fillId="4" borderId="5" xfId="0" applyFont="1" applyFill="1" applyBorder="1" applyAlignment="1">
      <alignment horizontal="left" vertical="center"/>
    </xf>
    <xf numFmtId="0" fontId="5" fillId="4" borderId="9" xfId="0" applyFont="1" applyFill="1" applyBorder="1" applyAlignment="1">
      <alignment horizontal="left" vertical="center"/>
    </xf>
    <xf numFmtId="0" fontId="5" fillId="4" borderId="29" xfId="0" applyFont="1" applyFill="1" applyBorder="1" applyAlignment="1">
      <alignment horizontal="left" vertical="center"/>
    </xf>
    <xf numFmtId="0" fontId="5" fillId="4" borderId="30" xfId="0" applyFont="1" applyFill="1" applyBorder="1" applyAlignment="1">
      <alignment horizontal="left" vertical="center"/>
    </xf>
    <xf numFmtId="0" fontId="5" fillId="4" borderId="42" xfId="0" applyFont="1" applyFill="1" applyBorder="1" applyAlignment="1">
      <alignment horizontal="left" vertical="center"/>
    </xf>
    <xf numFmtId="0" fontId="4" fillId="4" borderId="26" xfId="0" applyFont="1" applyFill="1" applyBorder="1" applyAlignment="1">
      <alignment horizontal="justify" vertical="center" wrapText="1"/>
    </xf>
    <xf numFmtId="0" fontId="4" fillId="4" borderId="25" xfId="0" applyFont="1" applyFill="1" applyBorder="1" applyAlignment="1">
      <alignment horizontal="justify" vertical="center"/>
    </xf>
    <xf numFmtId="0" fontId="4" fillId="4" borderId="35" xfId="0" applyFont="1" applyFill="1" applyBorder="1" applyAlignment="1">
      <alignment horizontal="justify" vertical="center"/>
    </xf>
    <xf numFmtId="0" fontId="4" fillId="4" borderId="6" xfId="0" applyFont="1" applyFill="1" applyBorder="1" applyAlignment="1">
      <alignment horizontal="justify" vertical="center" wrapText="1"/>
    </xf>
    <xf numFmtId="0" fontId="4" fillId="4" borderId="0" xfId="0" applyFont="1" applyFill="1" applyBorder="1" applyAlignment="1">
      <alignment horizontal="justify" vertical="center"/>
    </xf>
    <xf numFmtId="0" fontId="4" fillId="4" borderId="7" xfId="0" applyFont="1" applyFill="1" applyBorder="1" applyAlignment="1">
      <alignment horizontal="justify" vertical="center"/>
    </xf>
    <xf numFmtId="0" fontId="4" fillId="4" borderId="6" xfId="0" applyFont="1" applyFill="1" applyBorder="1" applyAlignment="1">
      <alignment horizontal="justify" vertical="center"/>
    </xf>
    <xf numFmtId="0" fontId="4" fillId="4" borderId="29" xfId="0" applyFont="1" applyFill="1" applyBorder="1" applyAlignment="1">
      <alignment horizontal="justify" vertical="center"/>
    </xf>
    <xf numFmtId="0" fontId="4" fillId="4" borderId="30" xfId="0" applyFont="1" applyFill="1" applyBorder="1" applyAlignment="1">
      <alignment horizontal="justify" vertical="center"/>
    </xf>
    <xf numFmtId="0" fontId="4" fillId="4" borderId="42" xfId="0" applyFont="1" applyFill="1" applyBorder="1" applyAlignment="1">
      <alignment horizontal="justify" vertical="center"/>
    </xf>
    <xf numFmtId="0" fontId="4" fillId="4" borderId="27" xfId="0" applyFont="1" applyFill="1" applyBorder="1" applyAlignment="1">
      <alignment horizontal="justify" vertical="center"/>
    </xf>
    <xf numFmtId="0" fontId="4" fillId="4" borderId="40" xfId="0" applyFont="1" applyFill="1" applyBorder="1" applyAlignment="1">
      <alignment horizontal="justify" vertical="center"/>
    </xf>
    <xf numFmtId="0" fontId="4" fillId="4" borderId="10" xfId="0" applyFont="1" applyFill="1" applyBorder="1" applyAlignment="1">
      <alignment horizontal="justify" vertical="center"/>
    </xf>
    <xf numFmtId="0" fontId="4" fillId="4" borderId="11" xfId="0" applyFont="1" applyFill="1" applyBorder="1" applyAlignment="1">
      <alignment horizontal="justify" vertical="center"/>
    </xf>
    <xf numFmtId="0" fontId="4" fillId="4" borderId="47" xfId="0" applyFont="1" applyFill="1" applyBorder="1" applyAlignment="1">
      <alignment horizontal="justify" vertical="center"/>
    </xf>
    <xf numFmtId="0" fontId="4" fillId="0" borderId="0" xfId="0" applyFont="1" applyAlignment="1">
      <alignment horizontal="center" vertical="center"/>
    </xf>
    <xf numFmtId="0" fontId="4" fillId="0" borderId="8" xfId="0" applyFont="1" applyFill="1" applyBorder="1" applyAlignment="1">
      <alignment horizontal="left"/>
    </xf>
    <xf numFmtId="0" fontId="4" fillId="0" borderId="5" xfId="0" applyFont="1" applyFill="1" applyBorder="1" applyAlignment="1">
      <alignment horizontal="left"/>
    </xf>
    <xf numFmtId="0" fontId="4" fillId="0" borderId="9" xfId="0" applyFont="1" applyFill="1" applyBorder="1" applyAlignment="1">
      <alignment horizontal="left"/>
    </xf>
    <xf numFmtId="0" fontId="4" fillId="0" borderId="6" xfId="0" applyFont="1" applyFill="1" applyBorder="1" applyAlignment="1">
      <alignment horizontal="left"/>
    </xf>
    <xf numFmtId="0" fontId="4" fillId="0" borderId="0" xfId="0" applyFont="1" applyFill="1" applyBorder="1" applyAlignment="1">
      <alignment horizontal="left"/>
    </xf>
    <xf numFmtId="0" fontId="4" fillId="0" borderId="7" xfId="0" applyFont="1" applyFill="1" applyBorder="1" applyAlignment="1">
      <alignment horizontal="left"/>
    </xf>
    <xf numFmtId="0" fontId="4" fillId="0" borderId="10" xfId="0" applyFont="1" applyFill="1" applyBorder="1" applyAlignment="1">
      <alignment horizontal="left"/>
    </xf>
    <xf numFmtId="0" fontId="4" fillId="0" borderId="11" xfId="0" applyFont="1" applyFill="1" applyBorder="1" applyAlignment="1">
      <alignment horizontal="left"/>
    </xf>
    <xf numFmtId="0" fontId="4" fillId="0" borderId="12" xfId="0" applyFont="1" applyFill="1" applyBorder="1" applyAlignment="1">
      <alignment horizontal="left"/>
    </xf>
    <xf numFmtId="0" fontId="9" fillId="0" borderId="0" xfId="1" applyFont="1" applyFill="1" applyAlignment="1" applyProtection="1">
      <alignment horizontal="left" vertical="center"/>
    </xf>
    <xf numFmtId="0" fontId="9" fillId="0" borderId="7" xfId="1" applyFont="1" applyFill="1" applyBorder="1" applyAlignment="1" applyProtection="1">
      <alignment horizontal="left" vertical="center"/>
    </xf>
    <xf numFmtId="0" fontId="5" fillId="4" borderId="1" xfId="0" applyFont="1" applyFill="1" applyBorder="1" applyAlignment="1">
      <alignment horizontal="left" vertical="center"/>
    </xf>
    <xf numFmtId="0" fontId="5" fillId="4" borderId="18" xfId="0" applyFont="1" applyFill="1" applyBorder="1" applyAlignment="1">
      <alignment horizontal="left" vertical="center"/>
    </xf>
    <xf numFmtId="0" fontId="5" fillId="4" borderId="15" xfId="0" applyFont="1" applyFill="1" applyBorder="1" applyAlignment="1">
      <alignment horizontal="left" vertical="center"/>
    </xf>
    <xf numFmtId="0" fontId="5" fillId="4" borderId="2" xfId="0" applyFont="1" applyFill="1" applyBorder="1" applyAlignment="1">
      <alignment horizontal="left" vertical="center"/>
    </xf>
    <xf numFmtId="0" fontId="5" fillId="4" borderId="19" xfId="0" applyFont="1" applyFill="1" applyBorder="1" applyAlignment="1">
      <alignment horizontal="left" vertical="center"/>
    </xf>
    <xf numFmtId="0" fontId="5" fillId="4" borderId="16" xfId="0" applyFont="1" applyFill="1" applyBorder="1" applyAlignment="1">
      <alignment horizontal="left" vertical="center"/>
    </xf>
    <xf numFmtId="0" fontId="4" fillId="3" borderId="26" xfId="0" applyFont="1" applyFill="1" applyBorder="1" applyAlignment="1" applyProtection="1">
      <alignment horizontal="left" vertical="center"/>
      <protection locked="0"/>
    </xf>
    <xf numFmtId="0" fontId="4" fillId="3" borderId="25" xfId="0" applyFont="1" applyFill="1" applyBorder="1" applyAlignment="1" applyProtection="1">
      <alignment horizontal="left" vertical="center"/>
      <protection locked="0"/>
    </xf>
    <xf numFmtId="0" fontId="4" fillId="3" borderId="35" xfId="0" applyFont="1" applyFill="1" applyBorder="1" applyAlignment="1" applyProtection="1">
      <alignment horizontal="left" vertical="center"/>
      <protection locked="0"/>
    </xf>
    <xf numFmtId="0" fontId="4" fillId="3" borderId="6" xfId="0" applyFont="1" applyFill="1" applyBorder="1" applyAlignment="1" applyProtection="1">
      <alignment horizontal="left" vertical="center"/>
      <protection locked="0"/>
    </xf>
    <xf numFmtId="0" fontId="4" fillId="3" borderId="0" xfId="0" applyFont="1" applyFill="1" applyBorder="1" applyAlignment="1" applyProtection="1">
      <alignment horizontal="left" vertical="center"/>
      <protection locked="0"/>
    </xf>
    <xf numFmtId="0" fontId="4" fillId="3" borderId="7" xfId="0" applyFont="1" applyFill="1" applyBorder="1" applyAlignment="1" applyProtection="1">
      <alignment horizontal="left" vertical="center"/>
      <protection locked="0"/>
    </xf>
    <xf numFmtId="0" fontId="4" fillId="3" borderId="10" xfId="0" applyFont="1" applyFill="1" applyBorder="1" applyAlignment="1" applyProtection="1">
      <alignment horizontal="left" vertical="center"/>
      <protection locked="0"/>
    </xf>
    <xf numFmtId="0" fontId="4" fillId="3" borderId="11"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164" fontId="8" fillId="3" borderId="14" xfId="1" applyNumberFormat="1" applyFont="1" applyFill="1" applyBorder="1" applyAlignment="1" applyProtection="1">
      <alignment horizontal="left" vertical="center"/>
      <protection locked="0"/>
    </xf>
    <xf numFmtId="164" fontId="8" fillId="3" borderId="4" xfId="1" applyNumberFormat="1" applyFont="1" applyFill="1" applyBorder="1" applyAlignment="1" applyProtection="1">
      <alignment horizontal="left" vertical="center"/>
      <protection locked="0"/>
    </xf>
    <xf numFmtId="164" fontId="8" fillId="3" borderId="13" xfId="1" applyNumberFormat="1" applyFont="1" applyFill="1" applyBorder="1" applyAlignment="1" applyProtection="1">
      <alignment horizontal="left" vertical="center"/>
      <protection locked="0"/>
    </xf>
    <xf numFmtId="0" fontId="2" fillId="4" borderId="1" xfId="1" applyFont="1" applyFill="1" applyBorder="1" applyAlignment="1" applyProtection="1">
      <alignment horizontal="left" vertical="center"/>
    </xf>
    <xf numFmtId="0" fontId="2" fillId="4" borderId="18" xfId="1" applyFont="1" applyFill="1" applyBorder="1" applyAlignment="1" applyProtection="1">
      <alignment horizontal="left" vertical="center"/>
    </xf>
    <xf numFmtId="0" fontId="2" fillId="4" borderId="66" xfId="1" applyFont="1" applyFill="1" applyBorder="1" applyAlignment="1" applyProtection="1">
      <alignment horizontal="left" vertical="center"/>
    </xf>
    <xf numFmtId="0" fontId="2" fillId="4" borderId="15" xfId="1" applyFont="1" applyFill="1" applyBorder="1" applyAlignment="1" applyProtection="1">
      <alignment horizontal="left" vertical="center"/>
    </xf>
    <xf numFmtId="0" fontId="2" fillId="4" borderId="2" xfId="1" applyFont="1" applyFill="1" applyBorder="1" applyAlignment="1" applyProtection="1">
      <alignment horizontal="left" vertical="center"/>
    </xf>
    <xf numFmtId="0" fontId="2" fillId="4" borderId="19" xfId="1" applyFont="1" applyFill="1" applyBorder="1" applyAlignment="1" applyProtection="1">
      <alignment horizontal="left" vertical="center"/>
    </xf>
    <xf numFmtId="0" fontId="2" fillId="4" borderId="28" xfId="1" applyFont="1" applyFill="1" applyBorder="1" applyAlignment="1" applyProtection="1">
      <alignment horizontal="left" vertical="center"/>
    </xf>
    <xf numFmtId="0" fontId="2" fillId="4" borderId="16" xfId="1" applyFont="1" applyFill="1" applyBorder="1" applyAlignment="1" applyProtection="1">
      <alignment horizontal="left" vertical="center"/>
    </xf>
    <xf numFmtId="0" fontId="8" fillId="2" borderId="26" xfId="1" applyFont="1" applyFill="1" applyBorder="1" applyAlignment="1" applyProtection="1">
      <alignment horizontal="left" vertical="center"/>
    </xf>
    <xf numFmtId="0" fontId="8" fillId="2" borderId="27" xfId="1" applyFont="1" applyFill="1" applyBorder="1" applyAlignment="1" applyProtection="1">
      <alignment horizontal="left" vertical="center"/>
    </xf>
    <xf numFmtId="0" fontId="8" fillId="2" borderId="6" xfId="1" applyFont="1" applyFill="1" applyBorder="1" applyAlignment="1" applyProtection="1">
      <alignment horizontal="left" vertical="center"/>
    </xf>
    <xf numFmtId="0" fontId="8" fillId="2" borderId="40" xfId="1" applyFont="1" applyFill="1" applyBorder="1" applyAlignment="1" applyProtection="1">
      <alignment horizontal="left" vertical="center"/>
    </xf>
    <xf numFmtId="0" fontId="8" fillId="2" borderId="29" xfId="1" applyFont="1" applyFill="1" applyBorder="1" applyAlignment="1" applyProtection="1">
      <alignment horizontal="left" vertical="center"/>
    </xf>
    <xf numFmtId="0" fontId="8" fillId="2" borderId="31" xfId="1" applyFont="1" applyFill="1" applyBorder="1" applyAlignment="1" applyProtection="1">
      <alignment horizontal="left" vertical="center"/>
    </xf>
    <xf numFmtId="0" fontId="8" fillId="2" borderId="10" xfId="1" applyFont="1" applyFill="1" applyBorder="1" applyAlignment="1" applyProtection="1">
      <alignment horizontal="left" vertical="center"/>
    </xf>
    <xf numFmtId="0" fontId="8" fillId="2" borderId="47" xfId="1" applyFont="1" applyFill="1" applyBorder="1" applyAlignment="1" applyProtection="1">
      <alignment horizontal="left" vertical="center"/>
    </xf>
    <xf numFmtId="49" fontId="8" fillId="3" borderId="41" xfId="1" applyNumberFormat="1" applyFont="1" applyFill="1" applyBorder="1" applyAlignment="1" applyProtection="1">
      <alignment horizontal="left" vertical="center" wrapText="1"/>
      <protection locked="0"/>
    </xf>
    <xf numFmtId="49" fontId="8" fillId="3" borderId="25" xfId="1" applyNumberFormat="1" applyFont="1" applyFill="1" applyBorder="1" applyAlignment="1" applyProtection="1">
      <alignment horizontal="left" vertical="center" wrapText="1"/>
      <protection locked="0"/>
    </xf>
    <xf numFmtId="49" fontId="8" fillId="3" borderId="35" xfId="1" applyNumberFormat="1" applyFont="1" applyFill="1" applyBorder="1" applyAlignment="1" applyProtection="1">
      <alignment horizontal="left" vertical="center" wrapText="1"/>
      <protection locked="0"/>
    </xf>
    <xf numFmtId="49" fontId="8" fillId="3" borderId="39" xfId="1" applyNumberFormat="1" applyFont="1" applyFill="1" applyBorder="1" applyAlignment="1" applyProtection="1">
      <alignment horizontal="left" vertical="center" wrapText="1"/>
      <protection locked="0"/>
    </xf>
    <xf numFmtId="49" fontId="8" fillId="3" borderId="0" xfId="1" applyNumberFormat="1" applyFont="1" applyFill="1" applyBorder="1" applyAlignment="1" applyProtection="1">
      <alignment horizontal="left" vertical="center" wrapText="1"/>
      <protection locked="0"/>
    </xf>
    <xf numFmtId="49" fontId="8" fillId="3" borderId="7" xfId="1" applyNumberFormat="1" applyFont="1" applyFill="1" applyBorder="1" applyAlignment="1" applyProtection="1">
      <alignment horizontal="left" vertical="center" wrapText="1"/>
      <protection locked="0"/>
    </xf>
    <xf numFmtId="49" fontId="8" fillId="3" borderId="36" xfId="1" applyNumberFormat="1" applyFont="1" applyFill="1" applyBorder="1" applyAlignment="1" applyProtection="1">
      <alignment horizontal="left" vertical="center" wrapText="1"/>
      <protection locked="0"/>
    </xf>
    <xf numFmtId="49" fontId="8" fillId="3" borderId="30" xfId="1" applyNumberFormat="1" applyFont="1" applyFill="1" applyBorder="1" applyAlignment="1" applyProtection="1">
      <alignment horizontal="left" vertical="center" wrapText="1"/>
      <protection locked="0"/>
    </xf>
    <xf numFmtId="49" fontId="8" fillId="3" borderId="42" xfId="1" applyNumberFormat="1" applyFont="1" applyFill="1" applyBorder="1" applyAlignment="1" applyProtection="1">
      <alignment horizontal="left" vertical="center" wrapText="1"/>
      <protection locked="0"/>
    </xf>
    <xf numFmtId="49" fontId="8" fillId="3" borderId="52" xfId="1" applyNumberFormat="1" applyFont="1" applyFill="1" applyBorder="1" applyAlignment="1" applyProtection="1">
      <alignment horizontal="left" vertical="center" wrapText="1"/>
      <protection locked="0"/>
    </xf>
    <xf numFmtId="49" fontId="8" fillId="3" borderId="11" xfId="1" applyNumberFormat="1" applyFont="1" applyFill="1" applyBorder="1" applyAlignment="1" applyProtection="1">
      <alignment horizontal="left" vertical="center" wrapText="1"/>
      <protection locked="0"/>
    </xf>
    <xf numFmtId="49" fontId="8" fillId="3" borderId="12" xfId="1" applyNumberFormat="1" applyFont="1" applyFill="1" applyBorder="1" applyAlignment="1" applyProtection="1">
      <alignment horizontal="left" vertical="center" wrapText="1"/>
      <protection locked="0"/>
    </xf>
    <xf numFmtId="0" fontId="2" fillId="4" borderId="8" xfId="1" applyFont="1" applyFill="1" applyBorder="1" applyAlignment="1" applyProtection="1">
      <alignment horizontal="left" vertical="center"/>
    </xf>
    <xf numFmtId="0" fontId="2" fillId="4" borderId="5" xfId="1" applyFont="1" applyFill="1" applyBorder="1" applyAlignment="1" applyProtection="1">
      <alignment horizontal="left" vertical="center"/>
    </xf>
    <xf numFmtId="0" fontId="2" fillId="4" borderId="9" xfId="1" applyFont="1" applyFill="1" applyBorder="1" applyAlignment="1" applyProtection="1">
      <alignment horizontal="left" vertical="center"/>
    </xf>
    <xf numFmtId="0" fontId="2" fillId="4" borderId="29" xfId="1" applyFont="1" applyFill="1" applyBorder="1" applyAlignment="1" applyProtection="1">
      <alignment horizontal="left" vertical="center"/>
    </xf>
    <xf numFmtId="0" fontId="2" fillId="4" borderId="30" xfId="1" applyFont="1" applyFill="1" applyBorder="1" applyAlignment="1" applyProtection="1">
      <alignment horizontal="left" vertical="center"/>
    </xf>
    <xf numFmtId="0" fontId="2" fillId="4" borderId="42" xfId="1" applyFont="1" applyFill="1" applyBorder="1" applyAlignment="1" applyProtection="1">
      <alignment horizontal="left" vertical="center"/>
    </xf>
    <xf numFmtId="0" fontId="37" fillId="0" borderId="0" xfId="1" applyFont="1" applyFill="1" applyAlignment="1" applyProtection="1">
      <alignment horizontal="center" vertical="center" wrapText="1"/>
    </xf>
    <xf numFmtId="0" fontId="12" fillId="0" borderId="2" xfId="0" applyFont="1" applyBorder="1" applyAlignment="1">
      <alignment horizontal="center" vertical="center"/>
    </xf>
    <xf numFmtId="0" fontId="12" fillId="0" borderId="43" xfId="0" applyFont="1" applyBorder="1" applyAlignment="1">
      <alignment horizontal="center" vertical="center"/>
    </xf>
    <xf numFmtId="0" fontId="12" fillId="0" borderId="3" xfId="0" applyFont="1" applyBorder="1" applyAlignment="1">
      <alignment horizontal="center" vertical="center"/>
    </xf>
    <xf numFmtId="0" fontId="12" fillId="0" borderId="19" xfId="0" applyFont="1" applyBorder="1" applyAlignment="1">
      <alignment horizontal="left" vertical="center"/>
    </xf>
    <xf numFmtId="0" fontId="12" fillId="0" borderId="44" xfId="0" applyFont="1" applyBorder="1" applyAlignment="1">
      <alignment horizontal="left" vertical="center"/>
    </xf>
    <xf numFmtId="0" fontId="12" fillId="0" borderId="20" xfId="0" applyFont="1" applyBorder="1" applyAlignment="1">
      <alignment horizontal="left" vertical="center"/>
    </xf>
    <xf numFmtId="0" fontId="9" fillId="4" borderId="5" xfId="1" applyFont="1" applyFill="1" applyBorder="1" applyAlignment="1" applyProtection="1">
      <alignment horizontal="center" vertical="center" wrapText="1"/>
    </xf>
    <xf numFmtId="0" fontId="9" fillId="4" borderId="9" xfId="1" applyFont="1" applyFill="1" applyBorder="1" applyAlignment="1" applyProtection="1">
      <alignment horizontal="center" vertical="center" wrapText="1"/>
    </xf>
    <xf numFmtId="0" fontId="9" fillId="4" borderId="0" xfId="1" applyFont="1" applyFill="1" applyBorder="1" applyAlignment="1" applyProtection="1">
      <alignment horizontal="center" vertical="center" wrapText="1"/>
    </xf>
    <xf numFmtId="0" fontId="9" fillId="4" borderId="7" xfId="1" applyFont="1" applyFill="1" applyBorder="1" applyAlignment="1" applyProtection="1">
      <alignment horizontal="center" vertical="center" wrapText="1"/>
    </xf>
    <xf numFmtId="0" fontId="9" fillId="4" borderId="30" xfId="1" applyFont="1" applyFill="1" applyBorder="1" applyAlignment="1" applyProtection="1">
      <alignment horizontal="center" vertical="center" wrapText="1"/>
    </xf>
    <xf numFmtId="0" fontId="9" fillId="4" borderId="42" xfId="1" applyFont="1" applyFill="1" applyBorder="1" applyAlignment="1" applyProtection="1">
      <alignment horizontal="center" vertical="center" wrapText="1"/>
    </xf>
    <xf numFmtId="0" fontId="12" fillId="0" borderId="19" xfId="0" applyFont="1" applyBorder="1" applyAlignment="1">
      <alignment horizontal="left" vertical="center" wrapText="1"/>
    </xf>
    <xf numFmtId="0" fontId="3" fillId="4" borderId="8" xfId="1" applyFont="1" applyFill="1" applyBorder="1" applyAlignment="1" applyProtection="1">
      <alignment horizontal="center" vertical="center"/>
    </xf>
    <xf numFmtId="0" fontId="3" fillId="4" borderId="5" xfId="1" applyFont="1" applyFill="1" applyBorder="1" applyAlignment="1" applyProtection="1">
      <alignment horizontal="center" vertical="center"/>
    </xf>
    <xf numFmtId="0" fontId="3" fillId="4" borderId="6" xfId="1" applyFont="1" applyFill="1" applyBorder="1" applyAlignment="1" applyProtection="1">
      <alignment horizontal="center" vertical="center"/>
    </xf>
    <xf numFmtId="0" fontId="3" fillId="4" borderId="0" xfId="1" applyFont="1" applyFill="1" applyBorder="1" applyAlignment="1" applyProtection="1">
      <alignment horizontal="center" vertical="center"/>
    </xf>
    <xf numFmtId="0" fontId="3" fillId="4" borderId="29" xfId="1" applyFont="1" applyFill="1" applyBorder="1" applyAlignment="1" applyProtection="1">
      <alignment horizontal="center" vertical="center"/>
    </xf>
    <xf numFmtId="0" fontId="3" fillId="4" borderId="30" xfId="1" applyFont="1" applyFill="1" applyBorder="1" applyAlignment="1" applyProtection="1">
      <alignment horizontal="center" vertical="center"/>
    </xf>
    <xf numFmtId="0" fontId="4" fillId="4" borderId="39" xfId="0" applyFont="1" applyFill="1" applyBorder="1" applyAlignment="1">
      <alignment vertical="center"/>
    </xf>
    <xf numFmtId="0" fontId="4" fillId="4" borderId="0" xfId="0" applyFont="1" applyFill="1" applyBorder="1" applyAlignment="1">
      <alignment vertical="center"/>
    </xf>
    <xf numFmtId="0" fontId="14" fillId="4" borderId="0" xfId="0" applyFont="1" applyFill="1" applyBorder="1" applyAlignment="1">
      <alignment vertical="center"/>
    </xf>
    <xf numFmtId="0" fontId="14" fillId="4" borderId="40" xfId="0" applyFont="1" applyFill="1" applyBorder="1" applyAlignment="1">
      <alignment vertical="center"/>
    </xf>
    <xf numFmtId="0" fontId="4" fillId="4" borderId="41" xfId="0" applyFont="1" applyFill="1" applyBorder="1" applyAlignment="1">
      <alignment vertical="center"/>
    </xf>
    <xf numFmtId="0" fontId="4" fillId="4" borderId="25" xfId="0" applyFont="1" applyFill="1" applyBorder="1" applyAlignment="1">
      <alignment vertical="center"/>
    </xf>
    <xf numFmtId="0" fontId="4" fillId="4" borderId="27" xfId="0" applyFont="1" applyFill="1" applyBorder="1" applyAlignment="1">
      <alignment vertical="center"/>
    </xf>
    <xf numFmtId="0" fontId="14" fillId="4" borderId="30" xfId="0" applyFont="1" applyFill="1" applyBorder="1" applyAlignment="1">
      <alignment vertical="center"/>
    </xf>
    <xf numFmtId="0" fontId="14" fillId="4" borderId="31" xfId="0" applyFont="1" applyFill="1" applyBorder="1" applyAlignment="1">
      <alignment vertical="center"/>
    </xf>
    <xf numFmtId="0" fontId="4" fillId="4" borderId="36" xfId="0" applyFont="1" applyFill="1" applyBorder="1" applyAlignment="1">
      <alignment vertical="center"/>
    </xf>
    <xf numFmtId="0" fontId="4" fillId="4" borderId="30" xfId="0" applyFont="1" applyFill="1" applyBorder="1" applyAlignment="1">
      <alignment vertical="center"/>
    </xf>
    <xf numFmtId="0" fontId="11" fillId="5" borderId="32" xfId="0" applyFont="1" applyFill="1" applyBorder="1" applyAlignment="1">
      <alignment vertical="center"/>
    </xf>
    <xf numFmtId="0" fontId="11" fillId="5" borderId="34" xfId="0" applyFont="1" applyFill="1" applyBorder="1" applyAlignment="1">
      <alignment vertical="center"/>
    </xf>
    <xf numFmtId="0" fontId="11" fillId="5" borderId="1" xfId="0" applyFont="1" applyFill="1" applyBorder="1" applyAlignment="1">
      <alignment vertical="center"/>
    </xf>
    <xf numFmtId="0" fontId="11" fillId="5" borderId="18" xfId="0" applyFont="1" applyFill="1" applyBorder="1" applyAlignment="1">
      <alignment vertical="center"/>
    </xf>
    <xf numFmtId="0" fontId="11" fillId="5" borderId="21" xfId="0" applyFont="1" applyFill="1" applyBorder="1" applyAlignment="1">
      <alignment vertical="center"/>
    </xf>
    <xf numFmtId="0" fontId="11" fillId="5" borderId="22" xfId="0" applyFont="1" applyFill="1" applyBorder="1" applyAlignment="1">
      <alignment vertical="center"/>
    </xf>
    <xf numFmtId="0" fontId="11" fillId="5" borderId="2" xfId="0" applyFont="1" applyFill="1" applyBorder="1" applyAlignment="1">
      <alignment vertical="center"/>
    </xf>
    <xf numFmtId="0" fontId="11" fillId="5" borderId="19" xfId="0" applyFont="1" applyFill="1" applyBorder="1" applyAlignment="1">
      <alignment vertical="center"/>
    </xf>
    <xf numFmtId="4" fontId="11" fillId="5" borderId="18" xfId="0" applyNumberFormat="1" applyFont="1" applyFill="1" applyBorder="1" applyAlignment="1">
      <alignment horizontal="center" vertical="center"/>
    </xf>
    <xf numFmtId="4" fontId="11" fillId="5" borderId="15" xfId="0" applyNumberFormat="1" applyFont="1" applyFill="1" applyBorder="1" applyAlignment="1">
      <alignment horizontal="center" vertical="center"/>
    </xf>
    <xf numFmtId="0" fontId="4" fillId="4" borderId="22" xfId="0" applyFont="1" applyFill="1" applyBorder="1" applyAlignment="1">
      <alignment vertical="center"/>
    </xf>
    <xf numFmtId="0" fontId="4" fillId="4" borderId="19" xfId="0" applyFont="1" applyFill="1" applyBorder="1" applyAlignment="1">
      <alignment vertical="center"/>
    </xf>
    <xf numFmtId="0" fontId="4" fillId="0" borderId="0" xfId="0" applyFont="1" applyAlignment="1">
      <alignment vertical="center"/>
    </xf>
    <xf numFmtId="0" fontId="6" fillId="5" borderId="8"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11" fillId="5" borderId="48" xfId="0" applyFont="1" applyFill="1" applyBorder="1" applyAlignment="1">
      <alignment horizontal="center" vertical="center" wrapText="1"/>
    </xf>
    <xf numFmtId="0" fontId="11" fillId="5" borderId="49" xfId="0" applyFont="1" applyFill="1" applyBorder="1" applyAlignment="1">
      <alignment horizontal="center" vertical="center" wrapText="1"/>
    </xf>
    <xf numFmtId="0" fontId="5" fillId="5" borderId="50" xfId="0" applyFont="1" applyFill="1" applyBorder="1" applyAlignment="1">
      <alignment vertical="center"/>
    </xf>
    <xf numFmtId="0" fontId="5" fillId="5" borderId="5" xfId="0" applyFont="1" applyFill="1" applyBorder="1" applyAlignment="1">
      <alignment vertical="center"/>
    </xf>
    <xf numFmtId="0" fontId="5" fillId="5" borderId="51" xfId="0" applyFont="1" applyFill="1" applyBorder="1" applyAlignment="1">
      <alignment vertical="center"/>
    </xf>
    <xf numFmtId="0" fontId="5" fillId="5" borderId="39" xfId="0" applyFont="1" applyFill="1" applyBorder="1" applyAlignment="1">
      <alignment vertical="center"/>
    </xf>
    <xf numFmtId="0" fontId="5" fillId="5" borderId="0" xfId="0" applyFont="1" applyFill="1" applyBorder="1" applyAlignment="1">
      <alignment vertical="center"/>
    </xf>
    <xf numFmtId="0" fontId="5" fillId="5" borderId="40" xfId="0" applyFont="1" applyFill="1" applyBorder="1" applyAlignment="1">
      <alignment vertical="center"/>
    </xf>
    <xf numFmtId="0" fontId="11" fillId="5" borderId="38"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9" fillId="4" borderId="41" xfId="1" applyFont="1" applyFill="1" applyBorder="1" applyAlignment="1" applyProtection="1">
      <alignment horizontal="left" vertical="center" wrapText="1"/>
    </xf>
    <xf numFmtId="0" fontId="9" fillId="4" borderId="25" xfId="1" applyFont="1" applyFill="1" applyBorder="1" applyAlignment="1" applyProtection="1">
      <alignment horizontal="left" vertical="center" wrapText="1"/>
    </xf>
    <xf numFmtId="0" fontId="9" fillId="4" borderId="27" xfId="1" applyFont="1" applyFill="1" applyBorder="1" applyAlignment="1" applyProtection="1">
      <alignment horizontal="left" vertical="center" wrapText="1"/>
    </xf>
    <xf numFmtId="0" fontId="9" fillId="4" borderId="36" xfId="1" applyFont="1" applyFill="1" applyBorder="1" applyAlignment="1" applyProtection="1">
      <alignment horizontal="left" vertical="center" wrapText="1"/>
    </xf>
    <xf numFmtId="0" fontId="9" fillId="4" borderId="30" xfId="1" applyFont="1" applyFill="1" applyBorder="1" applyAlignment="1" applyProtection="1">
      <alignment horizontal="left" vertical="center" wrapText="1"/>
    </xf>
    <xf numFmtId="0" fontId="9" fillId="4" borderId="31" xfId="1" applyFont="1" applyFill="1" applyBorder="1" applyAlignment="1" applyProtection="1">
      <alignment horizontal="left" vertical="center" wrapText="1"/>
    </xf>
    <xf numFmtId="0" fontId="4" fillId="4" borderId="41"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27"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4" fillId="4" borderId="44" xfId="0" applyFont="1" applyFill="1" applyBorder="1" applyAlignment="1">
      <alignment horizontal="center" vertical="center" wrapText="1"/>
    </xf>
    <xf numFmtId="0" fontId="4" fillId="4" borderId="22" xfId="0" applyFont="1" applyFill="1" applyBorder="1" applyAlignment="1">
      <alignment horizontal="center" vertical="center" wrapText="1"/>
    </xf>
    <xf numFmtId="4" fontId="17" fillId="4" borderId="49" xfId="0" applyNumberFormat="1" applyFont="1" applyFill="1" applyBorder="1" applyAlignment="1">
      <alignment vertical="center" wrapText="1"/>
    </xf>
    <xf numFmtId="4" fontId="17" fillId="4" borderId="22" xfId="0" applyNumberFormat="1" applyFont="1" applyFill="1" applyBorder="1" applyAlignment="1">
      <alignment vertical="center" wrapText="1"/>
    </xf>
    <xf numFmtId="4" fontId="17" fillId="4" borderId="76" xfId="0" applyNumberFormat="1" applyFont="1" applyFill="1" applyBorder="1" applyAlignment="1">
      <alignment vertical="center" wrapText="1"/>
    </xf>
    <xf numFmtId="4" fontId="17" fillId="4" borderId="23" xfId="0" applyNumberFormat="1" applyFont="1" applyFill="1" applyBorder="1" applyAlignment="1">
      <alignment vertical="center" wrapText="1"/>
    </xf>
    <xf numFmtId="4" fontId="17" fillId="4" borderId="44" xfId="0" applyNumberFormat="1" applyFont="1" applyFill="1" applyBorder="1" applyAlignment="1">
      <alignment vertical="center" wrapText="1"/>
    </xf>
    <xf numFmtId="4" fontId="17" fillId="4" borderId="45" xfId="0" applyNumberFormat="1" applyFont="1" applyFill="1" applyBorder="1" applyAlignment="1">
      <alignment vertical="center" wrapText="1"/>
    </xf>
    <xf numFmtId="0" fontId="1" fillId="3" borderId="3" xfId="1" applyFill="1" applyBorder="1" applyAlignment="1" applyProtection="1">
      <alignment horizontal="center" vertical="center"/>
      <protection locked="0"/>
    </xf>
    <xf numFmtId="0" fontId="1" fillId="3" borderId="20" xfId="1" applyFill="1" applyBorder="1" applyAlignment="1" applyProtection="1">
      <alignment horizontal="center" vertical="center"/>
      <protection locked="0"/>
    </xf>
    <xf numFmtId="0" fontId="1" fillId="3" borderId="71" xfId="1" applyFill="1" applyBorder="1" applyAlignment="1" applyProtection="1">
      <alignment horizontal="left" vertical="center" wrapText="1"/>
      <protection locked="0"/>
    </xf>
    <xf numFmtId="0" fontId="1" fillId="3" borderId="32" xfId="1" applyFill="1" applyBorder="1" applyAlignment="1" applyProtection="1">
      <alignment horizontal="left" vertical="center" wrapText="1"/>
      <protection locked="0"/>
    </xf>
    <xf numFmtId="0" fontId="1" fillId="3" borderId="34" xfId="1" applyFill="1" applyBorder="1" applyAlignment="1" applyProtection="1">
      <alignment horizontal="left" vertical="center" wrapText="1"/>
      <protection locked="0"/>
    </xf>
    <xf numFmtId="0" fontId="1" fillId="3" borderId="2" xfId="1" applyFill="1" applyBorder="1" applyAlignment="1" applyProtection="1">
      <alignment horizontal="center" vertical="center"/>
      <protection locked="0"/>
    </xf>
    <xf numFmtId="0" fontId="1" fillId="3" borderId="19" xfId="1" applyFill="1" applyBorder="1" applyAlignment="1" applyProtection="1">
      <alignment horizontal="center" vertical="center"/>
      <protection locked="0"/>
    </xf>
    <xf numFmtId="0" fontId="1" fillId="3" borderId="28" xfId="1" applyFill="1" applyBorder="1" applyAlignment="1" applyProtection="1">
      <alignment horizontal="left" vertical="center" wrapText="1"/>
      <protection locked="0"/>
    </xf>
    <xf numFmtId="0" fontId="1" fillId="3" borderId="24" xfId="1" applyFill="1" applyBorder="1" applyAlignment="1" applyProtection="1">
      <alignment horizontal="left" vertical="center" wrapText="1"/>
      <protection locked="0"/>
    </xf>
    <xf numFmtId="0" fontId="1" fillId="3" borderId="33" xfId="1" applyFill="1" applyBorder="1" applyAlignment="1" applyProtection="1">
      <alignment horizontal="left" vertical="center" wrapText="1"/>
      <protection locked="0"/>
    </xf>
    <xf numFmtId="0" fontId="8" fillId="3" borderId="2" xfId="1" applyFont="1" applyFill="1" applyBorder="1" applyAlignment="1" applyProtection="1">
      <alignment horizontal="center" vertical="center"/>
      <protection locked="0"/>
    </xf>
    <xf numFmtId="0" fontId="8" fillId="3" borderId="19" xfId="1" applyFont="1" applyFill="1" applyBorder="1" applyAlignment="1" applyProtection="1">
      <alignment horizontal="center" vertical="center"/>
      <protection locked="0"/>
    </xf>
    <xf numFmtId="0" fontId="8" fillId="3" borderId="19" xfId="1" applyFont="1" applyFill="1" applyBorder="1" applyAlignment="1" applyProtection="1">
      <alignment horizontal="left" vertical="center" wrapText="1"/>
      <protection locked="0"/>
    </xf>
    <xf numFmtId="0" fontId="8" fillId="3" borderId="28" xfId="1" applyFont="1" applyFill="1" applyBorder="1" applyAlignment="1" applyProtection="1">
      <alignment horizontal="left" vertical="center" wrapText="1"/>
      <protection locked="0"/>
    </xf>
    <xf numFmtId="0" fontId="8" fillId="3" borderId="21" xfId="1" applyFont="1" applyFill="1" applyBorder="1" applyAlignment="1" applyProtection="1">
      <alignment horizontal="center" vertical="center"/>
      <protection locked="0"/>
    </xf>
    <xf numFmtId="0" fontId="8" fillId="3" borderId="22" xfId="1" applyFont="1" applyFill="1" applyBorder="1" applyAlignment="1" applyProtection="1">
      <alignment horizontal="center" vertical="center"/>
      <protection locked="0"/>
    </xf>
    <xf numFmtId="0" fontId="8" fillId="3" borderId="22" xfId="1" applyFont="1" applyFill="1" applyBorder="1" applyAlignment="1" applyProtection="1">
      <alignment horizontal="left" vertical="center" wrapText="1"/>
      <protection locked="0"/>
    </xf>
    <xf numFmtId="0" fontId="8" fillId="3" borderId="36" xfId="1" applyFont="1" applyFill="1" applyBorder="1" applyAlignment="1" applyProtection="1">
      <alignment horizontal="left" vertical="center" wrapText="1"/>
      <protection locked="0"/>
    </xf>
    <xf numFmtId="0" fontId="21" fillId="4" borderId="1" xfId="1" applyFont="1" applyFill="1" applyBorder="1" applyAlignment="1">
      <alignment horizontal="center" vertical="center" wrapText="1"/>
    </xf>
    <xf numFmtId="0" fontId="21" fillId="4" borderId="18" xfId="1" applyFont="1" applyFill="1" applyBorder="1" applyAlignment="1">
      <alignment horizontal="center" vertical="center" wrapText="1"/>
    </xf>
    <xf numFmtId="0" fontId="21" fillId="4" borderId="3" xfId="1" applyFont="1" applyFill="1" applyBorder="1" applyAlignment="1">
      <alignment horizontal="center" vertical="center" wrapText="1"/>
    </xf>
    <xf numFmtId="0" fontId="21" fillId="4" borderId="20" xfId="1" applyFont="1" applyFill="1" applyBorder="1" applyAlignment="1">
      <alignment horizontal="center" vertical="center" wrapText="1"/>
    </xf>
    <xf numFmtId="0" fontId="21" fillId="4" borderId="50" xfId="1" applyFont="1" applyFill="1" applyBorder="1" applyAlignment="1">
      <alignment horizontal="center" vertical="center" wrapText="1"/>
    </xf>
    <xf numFmtId="0" fontId="21" fillId="4" borderId="5" xfId="1" applyFont="1" applyFill="1" applyBorder="1" applyAlignment="1">
      <alignment horizontal="center" vertical="center" wrapText="1"/>
    </xf>
    <xf numFmtId="0" fontId="21" fillId="4" borderId="52" xfId="1" applyFont="1" applyFill="1" applyBorder="1" applyAlignment="1">
      <alignment horizontal="center" vertical="center" wrapText="1"/>
    </xf>
    <xf numFmtId="0" fontId="21" fillId="4" borderId="11" xfId="1" applyFont="1" applyFill="1" applyBorder="1" applyAlignment="1">
      <alignment horizontal="center" vertical="center" wrapText="1"/>
    </xf>
    <xf numFmtId="0" fontId="21" fillId="4" borderId="51" xfId="1" applyFont="1" applyFill="1" applyBorder="1" applyAlignment="1">
      <alignment horizontal="center" vertical="center" wrapText="1"/>
    </xf>
    <xf numFmtId="0" fontId="21" fillId="4" borderId="47" xfId="1" applyFont="1" applyFill="1" applyBorder="1" applyAlignment="1">
      <alignment horizontal="center" vertical="center" wrapText="1"/>
    </xf>
    <xf numFmtId="0" fontId="21" fillId="4" borderId="15" xfId="1" applyFont="1" applyFill="1" applyBorder="1" applyAlignment="1">
      <alignment horizontal="center" vertical="center" wrapText="1"/>
    </xf>
    <xf numFmtId="0" fontId="8" fillId="4" borderId="20" xfId="1" applyFont="1" applyFill="1" applyBorder="1" applyAlignment="1">
      <alignment horizontal="center" wrapText="1"/>
    </xf>
    <xf numFmtId="0" fontId="4" fillId="4" borderId="20" xfId="0" applyFont="1" applyFill="1" applyBorder="1" applyAlignment="1">
      <alignment horizontal="center"/>
    </xf>
    <xf numFmtId="0" fontId="4" fillId="4" borderId="17" xfId="0" applyFont="1" applyFill="1" applyBorder="1" applyAlignment="1">
      <alignment horizontal="center"/>
    </xf>
    <xf numFmtId="0" fontId="4" fillId="4" borderId="1" xfId="0" applyFont="1" applyFill="1" applyBorder="1" applyAlignment="1">
      <alignment horizontal="left" vertical="center"/>
    </xf>
    <xf numFmtId="0" fontId="4" fillId="4" borderId="18" xfId="0" applyFont="1" applyFill="1" applyBorder="1" applyAlignment="1">
      <alignment horizontal="left" vertical="center"/>
    </xf>
    <xf numFmtId="0" fontId="4" fillId="4" borderId="2" xfId="0" applyFont="1" applyFill="1" applyBorder="1" applyAlignment="1">
      <alignment horizontal="left" vertical="center"/>
    </xf>
    <xf numFmtId="0" fontId="4" fillId="4" borderId="19" xfId="0" applyFont="1" applyFill="1" applyBorder="1" applyAlignment="1">
      <alignment horizontal="left" vertical="center"/>
    </xf>
    <xf numFmtId="49" fontId="4" fillId="3" borderId="18" xfId="0" applyNumberFormat="1" applyFont="1" applyFill="1" applyBorder="1" applyAlignment="1" applyProtection="1">
      <alignment vertical="center" wrapText="1"/>
      <protection locked="0"/>
    </xf>
    <xf numFmtId="49" fontId="4" fillId="3" borderId="15" xfId="0" applyNumberFormat="1" applyFont="1" applyFill="1" applyBorder="1" applyAlignment="1" applyProtection="1">
      <alignment vertical="center" wrapText="1"/>
      <protection locked="0"/>
    </xf>
    <xf numFmtId="49" fontId="4" fillId="3" borderId="19" xfId="0" applyNumberFormat="1" applyFont="1" applyFill="1" applyBorder="1" applyAlignment="1" applyProtection="1">
      <alignment vertical="center" wrapText="1"/>
      <protection locked="0"/>
    </xf>
    <xf numFmtId="49" fontId="4" fillId="3" borderId="16" xfId="0" applyNumberFormat="1" applyFont="1" applyFill="1" applyBorder="1" applyAlignment="1" applyProtection="1">
      <alignment vertical="center" wrapText="1"/>
      <protection locked="0"/>
    </xf>
    <xf numFmtId="0" fontId="27" fillId="4" borderId="2" xfId="1" applyFont="1" applyFill="1" applyBorder="1" applyAlignment="1">
      <alignment horizontal="left" vertical="center"/>
    </xf>
    <xf numFmtId="0" fontId="27" fillId="4" borderId="19" xfId="1" applyFont="1" applyFill="1" applyBorder="1" applyAlignment="1">
      <alignment horizontal="left" vertical="center"/>
    </xf>
    <xf numFmtId="14" fontId="4" fillId="3" borderId="19" xfId="0" applyNumberFormat="1" applyFont="1" applyFill="1" applyBorder="1" applyAlignment="1" applyProtection="1">
      <alignment vertical="center"/>
      <protection locked="0"/>
    </xf>
    <xf numFmtId="14" fontId="4" fillId="3" borderId="16" xfId="0" applyNumberFormat="1" applyFont="1" applyFill="1" applyBorder="1" applyAlignment="1" applyProtection="1">
      <alignment vertical="center"/>
      <protection locked="0"/>
    </xf>
    <xf numFmtId="0" fontId="27" fillId="4" borderId="3" xfId="1" applyFont="1" applyFill="1" applyBorder="1" applyAlignment="1">
      <alignment horizontal="left" vertical="center"/>
    </xf>
    <xf numFmtId="0" fontId="27" fillId="4" borderId="20" xfId="1" applyFont="1" applyFill="1" applyBorder="1" applyAlignment="1">
      <alignment horizontal="left" vertical="center"/>
    </xf>
    <xf numFmtId="49" fontId="1" fillId="3" borderId="19" xfId="1" applyNumberFormat="1" applyFill="1" applyBorder="1" applyAlignment="1" applyProtection="1">
      <alignment vertical="center" wrapText="1"/>
      <protection locked="0"/>
    </xf>
    <xf numFmtId="49" fontId="1" fillId="3" borderId="16" xfId="1" applyNumberFormat="1" applyFill="1" applyBorder="1" applyAlignment="1" applyProtection="1">
      <alignment vertical="center" wrapText="1"/>
      <protection locked="0"/>
    </xf>
    <xf numFmtId="49" fontId="1" fillId="3" borderId="20" xfId="1" applyNumberFormat="1" applyFill="1" applyBorder="1" applyAlignment="1" applyProtection="1">
      <alignment vertical="center" wrapText="1"/>
      <protection locked="0"/>
    </xf>
    <xf numFmtId="49" fontId="1" fillId="3" borderId="17" xfId="1" applyNumberFormat="1" applyFill="1" applyBorder="1" applyAlignment="1" applyProtection="1">
      <alignment vertical="center" wrapText="1"/>
      <protection locked="0"/>
    </xf>
    <xf numFmtId="0" fontId="5" fillId="4" borderId="8" xfId="0" applyFont="1" applyFill="1" applyBorder="1" applyAlignment="1">
      <alignment vertical="center" wrapText="1"/>
    </xf>
    <xf numFmtId="0" fontId="5" fillId="4" borderId="5" xfId="0" applyFont="1" applyFill="1" applyBorder="1" applyAlignment="1">
      <alignment vertical="center" wrapText="1"/>
    </xf>
    <xf numFmtId="0" fontId="5" fillId="4" borderId="10" xfId="0" applyFont="1" applyFill="1" applyBorder="1" applyAlignment="1">
      <alignment vertical="center" wrapText="1"/>
    </xf>
    <xf numFmtId="0" fontId="5" fillId="4" borderId="11" xfId="0" applyFont="1" applyFill="1" applyBorder="1" applyAlignment="1">
      <alignment vertical="center" wrapText="1"/>
    </xf>
    <xf numFmtId="0" fontId="12" fillId="4" borderId="5" xfId="0" applyFont="1" applyFill="1" applyBorder="1" applyAlignment="1">
      <alignment horizontal="left" vertical="center" wrapText="1"/>
    </xf>
    <xf numFmtId="0" fontId="12" fillId="4" borderId="9" xfId="0" applyFont="1" applyFill="1" applyBorder="1" applyAlignment="1">
      <alignment horizontal="left" vertical="center" wrapText="1"/>
    </xf>
    <xf numFmtId="0" fontId="12" fillId="4" borderId="11"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7" fillId="0" borderId="0" xfId="0" applyFont="1" applyAlignment="1">
      <alignment horizontal="left" vertical="center" wrapText="1"/>
    </xf>
    <xf numFmtId="0" fontId="8" fillId="2" borderId="14" xfId="0" applyFont="1" applyFill="1" applyBorder="1" applyAlignment="1" applyProtection="1">
      <alignment vertical="center"/>
    </xf>
    <xf numFmtId="0" fontId="8" fillId="2" borderId="4" xfId="0" applyFont="1" applyFill="1" applyBorder="1" applyAlignment="1" applyProtection="1">
      <alignment vertical="center"/>
    </xf>
    <xf numFmtId="0" fontId="8" fillId="2" borderId="57" xfId="0" applyFont="1" applyFill="1" applyBorder="1" applyAlignment="1" applyProtection="1">
      <alignment vertical="center"/>
    </xf>
    <xf numFmtId="0" fontId="4" fillId="4" borderId="38" xfId="0" applyFont="1" applyFill="1" applyBorder="1" applyAlignment="1">
      <alignment vertical="center" wrapText="1"/>
    </xf>
    <xf numFmtId="0" fontId="4" fillId="4" borderId="46" xfId="0" applyFont="1" applyFill="1" applyBorder="1" applyAlignment="1">
      <alignment vertical="center" wrapText="1"/>
    </xf>
    <xf numFmtId="0" fontId="4" fillId="4" borderId="68" xfId="0" applyFont="1" applyFill="1" applyBorder="1" applyAlignment="1">
      <alignment vertical="center" wrapText="1"/>
    </xf>
    <xf numFmtId="49" fontId="4" fillId="3" borderId="50" xfId="0" applyNumberFormat="1" applyFont="1" applyFill="1" applyBorder="1" applyAlignment="1" applyProtection="1">
      <alignment vertical="center" wrapText="1"/>
      <protection locked="0"/>
    </xf>
    <xf numFmtId="49" fontId="4" fillId="3" borderId="9" xfId="0" applyNumberFormat="1" applyFont="1" applyFill="1" applyBorder="1" applyAlignment="1" applyProtection="1">
      <alignment vertical="center" wrapText="1"/>
      <protection locked="0"/>
    </xf>
    <xf numFmtId="49" fontId="4" fillId="3" borderId="39" xfId="0" applyNumberFormat="1" applyFont="1" applyFill="1" applyBorder="1" applyAlignment="1" applyProtection="1">
      <alignment vertical="center" wrapText="1"/>
      <protection locked="0"/>
    </xf>
    <xf numFmtId="49" fontId="4" fillId="3" borderId="7" xfId="0" applyNumberFormat="1" applyFont="1" applyFill="1" applyBorder="1" applyAlignment="1" applyProtection="1">
      <alignment vertical="center" wrapText="1"/>
      <protection locked="0"/>
    </xf>
    <xf numFmtId="49" fontId="4" fillId="3" borderId="52" xfId="0" applyNumberFormat="1" applyFont="1" applyFill="1" applyBorder="1" applyAlignment="1" applyProtection="1">
      <alignment vertical="center" wrapText="1"/>
      <protection locked="0"/>
    </xf>
    <xf numFmtId="49" fontId="4" fillId="3" borderId="12" xfId="0" applyNumberFormat="1" applyFont="1" applyFill="1" applyBorder="1" applyAlignment="1" applyProtection="1">
      <alignment vertical="center" wrapText="1"/>
      <protection locked="0"/>
    </xf>
    <xf numFmtId="0" fontId="6" fillId="3" borderId="8"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11" fillId="0" borderId="8" xfId="0" applyFont="1" applyBorder="1" applyAlignment="1">
      <alignment vertical="center"/>
    </xf>
    <xf numFmtId="0" fontId="11" fillId="0" borderId="5"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72" xfId="0" applyFont="1" applyBorder="1" applyAlignment="1">
      <alignment horizontal="center" vertical="center" wrapText="1"/>
    </xf>
    <xf numFmtId="0" fontId="11" fillId="0" borderId="73" xfId="0" applyFont="1" applyBorder="1" applyAlignment="1">
      <alignment horizontal="center" vertical="center" wrapText="1"/>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xf>
    <xf numFmtId="0" fontId="11" fillId="0" borderId="4" xfId="0" applyFont="1" applyBorder="1" applyAlignment="1">
      <alignment horizontal="center" vertical="center"/>
    </xf>
    <xf numFmtId="4" fontId="11" fillId="0" borderId="72" xfId="0" applyNumberFormat="1" applyFont="1" applyBorder="1" applyAlignment="1">
      <alignment horizontal="center" vertical="center" wrapText="1"/>
    </xf>
    <xf numFmtId="4" fontId="11" fillId="0" borderId="73" xfId="0" applyNumberFormat="1" applyFont="1" applyBorder="1" applyAlignment="1">
      <alignment horizontal="center" vertical="center" wrapText="1"/>
    </xf>
    <xf numFmtId="0" fontId="8" fillId="2" borderId="2" xfId="0" quotePrefix="1" applyFont="1" applyFill="1" applyBorder="1" applyAlignment="1" applyProtection="1">
      <alignment vertical="center"/>
    </xf>
    <xf numFmtId="0" fontId="8" fillId="2" borderId="19" xfId="0" quotePrefix="1" applyFont="1" applyFill="1" applyBorder="1" applyAlignment="1" applyProtection="1">
      <alignment vertical="center"/>
    </xf>
    <xf numFmtId="0" fontId="8" fillId="2" borderId="16" xfId="0" quotePrefix="1" applyFont="1" applyFill="1" applyBorder="1" applyAlignment="1" applyProtection="1">
      <alignment vertical="center"/>
    </xf>
    <xf numFmtId="0" fontId="4" fillId="0" borderId="60" xfId="0" applyFont="1" applyBorder="1" applyAlignment="1">
      <alignment horizontal="left" vertical="center"/>
    </xf>
    <xf numFmtId="0" fontId="4" fillId="0" borderId="61" xfId="0" applyFont="1" applyBorder="1" applyAlignment="1">
      <alignment horizontal="left" vertical="center"/>
    </xf>
    <xf numFmtId="0" fontId="4" fillId="0" borderId="62" xfId="0" applyFont="1" applyBorder="1" applyAlignment="1">
      <alignment horizontal="left" vertical="center"/>
    </xf>
    <xf numFmtId="0" fontId="4" fillId="0" borderId="37" xfId="0" applyFont="1" applyBorder="1" applyAlignment="1">
      <alignment horizontal="left" vertical="center"/>
    </xf>
    <xf numFmtId="0" fontId="4" fillId="0" borderId="32" xfId="0" applyFont="1" applyBorder="1" applyAlignment="1">
      <alignment horizontal="left" vertical="center"/>
    </xf>
    <xf numFmtId="0" fontId="4" fillId="0" borderId="55" xfId="0" applyFont="1" applyBorder="1" applyAlignment="1">
      <alignment horizontal="left" vertical="center"/>
    </xf>
    <xf numFmtId="0" fontId="11" fillId="5" borderId="14" xfId="0" applyFont="1" applyFill="1" applyBorder="1" applyAlignment="1">
      <alignment horizontal="left" vertical="center"/>
    </xf>
    <xf numFmtId="0" fontId="11" fillId="5" borderId="4" xfId="0" applyFont="1" applyFill="1" applyBorder="1" applyAlignment="1">
      <alignment horizontal="left" vertical="center"/>
    </xf>
    <xf numFmtId="0" fontId="11" fillId="5" borderId="4" xfId="0" applyNumberFormat="1" applyFont="1" applyFill="1" applyBorder="1" applyAlignment="1">
      <alignment horizontal="left" vertical="center"/>
    </xf>
    <xf numFmtId="0" fontId="11" fillId="5" borderId="13" xfId="0" applyNumberFormat="1" applyFont="1" applyFill="1" applyBorder="1" applyAlignment="1">
      <alignment horizontal="left" vertical="center"/>
    </xf>
    <xf numFmtId="0" fontId="4" fillId="4" borderId="37" xfId="0" applyNumberFormat="1" applyFont="1" applyFill="1" applyBorder="1" applyAlignment="1" applyProtection="1">
      <alignment vertical="center"/>
    </xf>
    <xf numFmtId="0" fontId="4" fillId="4" borderId="32" xfId="0" applyNumberFormat="1" applyFont="1" applyFill="1" applyBorder="1" applyAlignment="1" applyProtection="1">
      <alignment vertical="center"/>
    </xf>
    <xf numFmtId="0" fontId="4" fillId="4" borderId="55" xfId="0" applyNumberFormat="1" applyFont="1" applyFill="1" applyBorder="1" applyAlignment="1" applyProtection="1">
      <alignment vertical="center"/>
    </xf>
    <xf numFmtId="0" fontId="8" fillId="4" borderId="10" xfId="0" applyFont="1" applyFill="1" applyBorder="1" applyAlignment="1" applyProtection="1">
      <alignment vertical="center"/>
    </xf>
    <xf numFmtId="0" fontId="8" fillId="4" borderId="47" xfId="0" applyFont="1" applyFill="1" applyBorder="1" applyAlignment="1" applyProtection="1">
      <alignment vertical="center"/>
    </xf>
    <xf numFmtId="49" fontId="4" fillId="3" borderId="74" xfId="0" applyNumberFormat="1" applyFont="1" applyFill="1" applyBorder="1" applyAlignment="1" applyProtection="1">
      <alignment vertical="center" wrapText="1"/>
      <protection locked="0"/>
    </xf>
    <xf numFmtId="49" fontId="4" fillId="3" borderId="4" xfId="0" applyNumberFormat="1" applyFont="1" applyFill="1" applyBorder="1" applyAlignment="1" applyProtection="1">
      <alignment vertical="center" wrapText="1"/>
      <protection locked="0"/>
    </xf>
    <xf numFmtId="49" fontId="4" fillId="3" borderId="13" xfId="0" applyNumberFormat="1" applyFont="1" applyFill="1" applyBorder="1" applyAlignment="1" applyProtection="1">
      <alignment vertical="center" wrapText="1"/>
      <protection locked="0"/>
    </xf>
    <xf numFmtId="0" fontId="21" fillId="2" borderId="14" xfId="0" applyFont="1" applyFill="1" applyBorder="1" applyAlignment="1" applyProtection="1">
      <alignment vertical="center"/>
    </xf>
    <xf numFmtId="0" fontId="21" fillId="2" borderId="57" xfId="0" applyFont="1" applyFill="1" applyBorder="1" applyAlignment="1" applyProtection="1">
      <alignment vertical="center"/>
    </xf>
    <xf numFmtId="0" fontId="8" fillId="2" borderId="60" xfId="0" applyFont="1" applyFill="1" applyBorder="1" applyAlignment="1" applyProtection="1">
      <alignment vertical="center"/>
    </xf>
    <xf numFmtId="0" fontId="8" fillId="2" borderId="67" xfId="0" applyFont="1" applyFill="1" applyBorder="1" applyAlignment="1" applyProtection="1">
      <alignment vertical="center"/>
    </xf>
    <xf numFmtId="0" fontId="8" fillId="2" borderId="53" xfId="0" applyFont="1" applyFill="1" applyBorder="1" applyAlignment="1" applyProtection="1">
      <alignment vertical="center"/>
    </xf>
    <xf numFmtId="0" fontId="8" fillId="2" borderId="33" xfId="0" applyFont="1" applyFill="1" applyBorder="1" applyAlignment="1" applyProtection="1">
      <alignment vertical="center"/>
    </xf>
    <xf numFmtId="0" fontId="8" fillId="2" borderId="37" xfId="0" applyFont="1" applyFill="1" applyBorder="1" applyAlignment="1" applyProtection="1">
      <alignment vertical="center"/>
    </xf>
    <xf numFmtId="0" fontId="8" fillId="2" borderId="34" xfId="0" applyFont="1" applyFill="1" applyBorder="1" applyAlignment="1" applyProtection="1">
      <alignment vertical="center"/>
    </xf>
    <xf numFmtId="0" fontId="8" fillId="2" borderId="13" xfId="0" applyFont="1" applyFill="1" applyBorder="1" applyAlignment="1" applyProtection="1">
      <alignment vertical="center"/>
    </xf>
    <xf numFmtId="0" fontId="8" fillId="4" borderId="53" xfId="0" applyFont="1" applyFill="1" applyBorder="1" applyAlignment="1" applyProtection="1">
      <alignment vertical="center"/>
    </xf>
    <xf numFmtId="0" fontId="8" fillId="4" borderId="33" xfId="0" applyFont="1" applyFill="1" applyBorder="1" applyAlignment="1" applyProtection="1">
      <alignment vertical="center"/>
    </xf>
    <xf numFmtId="0" fontId="4" fillId="0" borderId="60" xfId="0" applyFont="1" applyBorder="1" applyAlignment="1">
      <alignment vertical="center"/>
    </xf>
    <xf numFmtId="0" fontId="4" fillId="0" borderId="61" xfId="0" applyFont="1" applyBorder="1" applyAlignment="1">
      <alignment vertical="center"/>
    </xf>
    <xf numFmtId="0" fontId="4" fillId="0" borderId="62" xfId="0" applyFont="1" applyBorder="1" applyAlignment="1">
      <alignment vertical="center"/>
    </xf>
    <xf numFmtId="49" fontId="4" fillId="3" borderId="37" xfId="0" applyNumberFormat="1" applyFont="1" applyFill="1" applyBorder="1" applyAlignment="1" applyProtection="1">
      <alignment vertical="center"/>
      <protection locked="0"/>
    </xf>
    <xf numFmtId="49" fontId="4" fillId="3" borderId="32" xfId="0" applyNumberFormat="1" applyFont="1" applyFill="1" applyBorder="1" applyAlignment="1" applyProtection="1">
      <alignment vertical="center"/>
      <protection locked="0"/>
    </xf>
    <xf numFmtId="49" fontId="4" fillId="3" borderId="55" xfId="0" applyNumberFormat="1" applyFont="1" applyFill="1" applyBorder="1" applyAlignment="1" applyProtection="1">
      <alignment vertical="center"/>
      <protection locked="0"/>
    </xf>
    <xf numFmtId="0" fontId="8" fillId="4" borderId="60" xfId="0" applyFont="1" applyFill="1" applyBorder="1" applyAlignment="1" applyProtection="1">
      <alignment vertical="center"/>
    </xf>
    <xf numFmtId="0" fontId="8" fillId="4" borderId="61" xfId="0" applyFont="1" applyFill="1" applyBorder="1" applyAlignment="1" applyProtection="1">
      <alignment vertical="center"/>
    </xf>
    <xf numFmtId="0" fontId="8" fillId="4" borderId="67" xfId="0" applyFont="1" applyFill="1" applyBorder="1" applyAlignment="1" applyProtection="1">
      <alignment vertical="center"/>
    </xf>
    <xf numFmtId="49" fontId="4" fillId="3" borderId="66" xfId="0" applyNumberFormat="1" applyFont="1" applyFill="1" applyBorder="1" applyAlignment="1" applyProtection="1">
      <alignment vertical="center"/>
      <protection locked="0"/>
    </xf>
    <xf numFmtId="49" fontId="4" fillId="3" borderId="61" xfId="0" applyNumberFormat="1" applyFont="1" applyFill="1" applyBorder="1" applyAlignment="1" applyProtection="1">
      <alignment vertical="center"/>
      <protection locked="0"/>
    </xf>
    <xf numFmtId="49" fontId="4" fillId="3" borderId="62" xfId="0" applyNumberFormat="1" applyFont="1" applyFill="1" applyBorder="1" applyAlignment="1" applyProtection="1">
      <alignment vertical="center"/>
      <protection locked="0"/>
    </xf>
    <xf numFmtId="0" fontId="4" fillId="0" borderId="8" xfId="0" applyFont="1" applyBorder="1" applyAlignment="1">
      <alignment vertical="center"/>
    </xf>
    <xf numFmtId="0" fontId="4" fillId="0" borderId="5" xfId="0" applyFont="1" applyBorder="1" applyAlignment="1">
      <alignment vertical="center"/>
    </xf>
    <xf numFmtId="0" fontId="4" fillId="0" borderId="51" xfId="0" applyFont="1" applyBorder="1" applyAlignment="1">
      <alignment vertical="center"/>
    </xf>
    <xf numFmtId="0" fontId="4" fillId="0" borderId="29"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vertical="center"/>
    </xf>
    <xf numFmtId="49" fontId="4" fillId="3" borderId="5" xfId="0" applyNumberFormat="1" applyFont="1" applyFill="1" applyBorder="1" applyAlignment="1" applyProtection="1">
      <alignment vertical="center" wrapText="1"/>
      <protection locked="0"/>
    </xf>
    <xf numFmtId="49" fontId="4" fillId="3" borderId="36" xfId="0" applyNumberFormat="1" applyFont="1" applyFill="1" applyBorder="1" applyAlignment="1" applyProtection="1">
      <alignment vertical="center" wrapText="1"/>
      <protection locked="0"/>
    </xf>
    <xf numFmtId="49" fontId="4" fillId="3" borderId="30" xfId="0" applyNumberFormat="1" applyFont="1" applyFill="1" applyBorder="1" applyAlignment="1" applyProtection="1">
      <alignment vertical="center" wrapText="1"/>
      <protection locked="0"/>
    </xf>
    <xf numFmtId="49" fontId="4" fillId="3" borderId="42" xfId="0" applyNumberFormat="1" applyFont="1" applyFill="1" applyBorder="1" applyAlignment="1" applyProtection="1">
      <alignment vertical="center" wrapText="1"/>
      <protection locked="0"/>
    </xf>
    <xf numFmtId="0" fontId="4" fillId="4" borderId="53" xfId="0" applyFont="1" applyFill="1" applyBorder="1" applyAlignment="1">
      <alignment vertical="center"/>
    </xf>
    <xf numFmtId="0" fontId="4" fillId="4" borderId="24" xfId="0" applyFont="1" applyFill="1" applyBorder="1" applyAlignment="1">
      <alignment vertical="center"/>
    </xf>
    <xf numFmtId="0" fontId="4" fillId="4" borderId="33" xfId="0" applyFont="1" applyFill="1" applyBorder="1" applyAlignment="1">
      <alignment vertical="center"/>
    </xf>
    <xf numFmtId="14" fontId="4" fillId="3" borderId="28" xfId="0" applyNumberFormat="1" applyFont="1" applyFill="1" applyBorder="1" applyAlignment="1" applyProtection="1">
      <alignment vertical="center"/>
      <protection locked="0"/>
    </xf>
    <xf numFmtId="14" fontId="4" fillId="3" borderId="24" xfId="0" applyNumberFormat="1" applyFont="1" applyFill="1" applyBorder="1" applyAlignment="1" applyProtection="1">
      <alignment vertical="center"/>
      <protection locked="0"/>
    </xf>
    <xf numFmtId="14" fontId="4" fillId="3" borderId="54" xfId="0" applyNumberFormat="1" applyFont="1" applyFill="1" applyBorder="1" applyAlignment="1" applyProtection="1">
      <alignment vertical="center"/>
      <protection locked="0"/>
    </xf>
    <xf numFmtId="0" fontId="8" fillId="2" borderId="24" xfId="0" applyFont="1" applyFill="1" applyBorder="1" applyAlignment="1" applyProtection="1">
      <alignment vertical="center"/>
    </xf>
    <xf numFmtId="0" fontId="8" fillId="2" borderId="32" xfId="0" applyFont="1" applyFill="1" applyBorder="1" applyAlignment="1" applyProtection="1">
      <alignment vertical="center"/>
    </xf>
    <xf numFmtId="0" fontId="8" fillId="2" borderId="61" xfId="0" applyFont="1" applyFill="1" applyBorder="1" applyAlignment="1" applyProtection="1">
      <alignment vertical="center"/>
    </xf>
    <xf numFmtId="0" fontId="8" fillId="2" borderId="1" xfId="0" quotePrefix="1" applyFont="1" applyFill="1" applyBorder="1" applyAlignment="1" applyProtection="1">
      <alignment vertical="center"/>
    </xf>
    <xf numFmtId="0" fontId="8" fillId="2" borderId="18" xfId="0" quotePrefix="1" applyFont="1" applyFill="1" applyBorder="1" applyAlignment="1" applyProtection="1">
      <alignment vertical="center"/>
    </xf>
    <xf numFmtId="0" fontId="8" fillId="2" borderId="15" xfId="0" quotePrefix="1" applyFont="1" applyFill="1" applyBorder="1" applyAlignment="1" applyProtection="1">
      <alignment vertical="center"/>
    </xf>
    <xf numFmtId="49" fontId="4" fillId="3" borderId="71" xfId="0" applyNumberFormat="1" applyFont="1" applyFill="1" applyBorder="1" applyAlignment="1" applyProtection="1">
      <alignment vertical="center"/>
      <protection locked="0"/>
    </xf>
    <xf numFmtId="0" fontId="4" fillId="0" borderId="37" xfId="0" applyFont="1" applyBorder="1" applyAlignment="1">
      <alignment vertical="center"/>
    </xf>
    <xf numFmtId="0" fontId="4" fillId="0" borderId="32" xfId="0" applyFont="1" applyBorder="1" applyAlignment="1">
      <alignment vertical="center"/>
    </xf>
    <xf numFmtId="0" fontId="4" fillId="0" borderId="34" xfId="0" applyFont="1" applyBorder="1" applyAlignment="1">
      <alignment vertical="center"/>
    </xf>
    <xf numFmtId="14" fontId="4" fillId="3" borderId="71" xfId="0" applyNumberFormat="1" applyFont="1" applyFill="1" applyBorder="1" applyAlignment="1" applyProtection="1">
      <alignment vertical="center"/>
      <protection locked="0"/>
    </xf>
    <xf numFmtId="14" fontId="4" fillId="3" borderId="32" xfId="0" applyNumberFormat="1" applyFont="1" applyFill="1" applyBorder="1" applyAlignment="1" applyProtection="1">
      <alignment vertical="center"/>
      <protection locked="0"/>
    </xf>
    <xf numFmtId="14" fontId="4" fillId="3" borderId="55" xfId="0" applyNumberFormat="1" applyFont="1" applyFill="1" applyBorder="1" applyAlignment="1" applyProtection="1">
      <alignment vertical="center"/>
      <protection locked="0"/>
    </xf>
    <xf numFmtId="0" fontId="8" fillId="4" borderId="37" xfId="0" applyFont="1" applyFill="1" applyBorder="1" applyAlignment="1" applyProtection="1">
      <alignment vertical="center"/>
    </xf>
    <xf numFmtId="0" fontId="8" fillId="4" borderId="32" xfId="0" applyFont="1" applyFill="1" applyBorder="1" applyAlignment="1" applyProtection="1">
      <alignment vertical="center"/>
    </xf>
    <xf numFmtId="0" fontId="8" fillId="4" borderId="34" xfId="0" applyFont="1" applyFill="1" applyBorder="1" applyAlignment="1" applyProtection="1">
      <alignment vertical="center"/>
    </xf>
    <xf numFmtId="0" fontId="21" fillId="2" borderId="3"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17" xfId="0" applyFont="1" applyFill="1" applyBorder="1" applyAlignment="1" applyProtection="1">
      <alignment vertical="center"/>
    </xf>
    <xf numFmtId="0" fontId="8" fillId="2" borderId="2" xfId="0" quotePrefix="1" applyFont="1" applyFill="1" applyBorder="1" applyAlignment="1" applyProtection="1">
      <alignment vertical="center" wrapText="1"/>
    </xf>
    <xf numFmtId="0" fontId="8" fillId="2" borderId="19" xfId="0" quotePrefix="1" applyFont="1" applyFill="1" applyBorder="1" applyAlignment="1" applyProtection="1">
      <alignment vertical="center" wrapText="1"/>
    </xf>
    <xf numFmtId="0" fontId="8" fillId="2" borderId="16" xfId="0" quotePrefix="1" applyFont="1" applyFill="1" applyBorder="1" applyAlignment="1" applyProtection="1">
      <alignment vertical="center" wrapText="1"/>
    </xf>
    <xf numFmtId="0" fontId="20" fillId="0" borderId="11" xfId="0" applyFont="1" applyBorder="1" applyAlignment="1">
      <alignment horizontal="justify" vertical="center" wrapText="1"/>
    </xf>
    <xf numFmtId="0" fontId="11" fillId="4" borderId="8" xfId="0" applyFont="1" applyFill="1" applyBorder="1" applyAlignment="1" applyProtection="1">
      <alignment horizontal="left" vertical="center"/>
    </xf>
    <xf numFmtId="0" fontId="11" fillId="4" borderId="5" xfId="0" applyFont="1" applyFill="1" applyBorder="1" applyAlignment="1" applyProtection="1">
      <alignment horizontal="left" vertical="center"/>
    </xf>
    <xf numFmtId="0" fontId="11" fillId="4" borderId="29" xfId="0" applyFont="1" applyFill="1" applyBorder="1" applyAlignment="1" applyProtection="1">
      <alignment horizontal="left" vertical="center"/>
    </xf>
    <xf numFmtId="0" fontId="11" fillId="4" borderId="30" xfId="0" applyFont="1" applyFill="1" applyBorder="1" applyAlignment="1" applyProtection="1">
      <alignment horizontal="left" vertical="center"/>
    </xf>
    <xf numFmtId="0" fontId="11" fillId="4" borderId="51" xfId="0" applyFont="1" applyFill="1" applyBorder="1" applyAlignment="1" applyProtection="1">
      <alignment horizontal="left" vertical="center"/>
    </xf>
    <xf numFmtId="0" fontId="11" fillId="4" borderId="31" xfId="0" applyFont="1" applyFill="1" applyBorder="1" applyAlignment="1" applyProtection="1">
      <alignment horizontal="left" vertical="center"/>
    </xf>
    <xf numFmtId="4" fontId="18" fillId="5" borderId="48" xfId="0" applyNumberFormat="1" applyFont="1" applyFill="1" applyBorder="1" applyAlignment="1" applyProtection="1">
      <alignment horizontal="right" vertical="center"/>
    </xf>
    <xf numFmtId="4" fontId="18" fillId="5" borderId="63" xfId="0" applyNumberFormat="1" applyFont="1" applyFill="1" applyBorder="1" applyAlignment="1" applyProtection="1">
      <alignment horizontal="right" vertical="center"/>
    </xf>
    <xf numFmtId="4" fontId="18" fillId="5" borderId="75" xfId="0" applyNumberFormat="1" applyFont="1" applyFill="1" applyBorder="1" applyAlignment="1" applyProtection="1">
      <alignment horizontal="right" vertical="center"/>
    </xf>
    <xf numFmtId="4" fontId="18" fillId="5" borderId="65" xfId="0" applyNumberFormat="1" applyFont="1" applyFill="1" applyBorder="1" applyAlignment="1" applyProtection="1">
      <alignment horizontal="right" vertical="center"/>
    </xf>
    <xf numFmtId="0" fontId="11" fillId="5" borderId="8" xfId="0" applyFont="1" applyFill="1" applyBorder="1" applyAlignment="1" applyProtection="1">
      <alignment horizontal="left" vertical="center"/>
    </xf>
    <xf numFmtId="0" fontId="11" fillId="5" borderId="5" xfId="0" applyFont="1" applyFill="1" applyBorder="1" applyAlignment="1" applyProtection="1">
      <alignment horizontal="left" vertical="center"/>
    </xf>
    <xf numFmtId="0" fontId="11" fillId="5" borderId="10" xfId="0" applyFont="1" applyFill="1" applyBorder="1" applyAlignment="1" applyProtection="1">
      <alignment horizontal="left" vertical="center"/>
    </xf>
    <xf numFmtId="0" fontId="11" fillId="5" borderId="11" xfId="0" applyFont="1" applyFill="1" applyBorder="1" applyAlignment="1" applyProtection="1">
      <alignment horizontal="left" vertical="center"/>
    </xf>
    <xf numFmtId="0" fontId="11" fillId="5" borderId="5" xfId="0" applyFont="1" applyFill="1" applyBorder="1" applyAlignment="1" applyProtection="1">
      <alignment horizontal="left" vertical="center" wrapText="1"/>
    </xf>
    <xf numFmtId="0" fontId="11" fillId="5" borderId="11" xfId="0" applyFont="1" applyFill="1" applyBorder="1" applyAlignment="1" applyProtection="1">
      <alignment horizontal="left" vertical="center" wrapText="1"/>
    </xf>
    <xf numFmtId="0" fontId="20" fillId="4" borderId="10" xfId="0" applyFont="1" applyFill="1" applyBorder="1" applyAlignment="1" applyProtection="1"/>
    <xf numFmtId="0" fontId="20" fillId="4" borderId="11" xfId="0" applyFont="1" applyFill="1" applyBorder="1" applyAlignment="1" applyProtection="1"/>
    <xf numFmtId="0" fontId="20" fillId="4" borderId="47" xfId="0" applyFont="1" applyFill="1" applyBorder="1" applyAlignment="1" applyProtection="1"/>
    <xf numFmtId="4" fontId="18" fillId="4" borderId="75" xfId="0" applyNumberFormat="1" applyFont="1" applyFill="1" applyBorder="1" applyAlignment="1" applyProtection="1">
      <alignment horizontal="right" vertical="center"/>
    </xf>
    <xf numFmtId="4" fontId="18" fillId="4" borderId="23" xfId="0" applyNumberFormat="1" applyFont="1" applyFill="1" applyBorder="1" applyAlignment="1" applyProtection="1">
      <alignment horizontal="right" vertical="center"/>
    </xf>
    <xf numFmtId="0" fontId="15" fillId="4" borderId="37" xfId="0" quotePrefix="1" applyFont="1" applyFill="1" applyBorder="1" applyAlignment="1" applyProtection="1">
      <alignment horizontal="left" vertical="center" wrapText="1"/>
    </xf>
    <xf numFmtId="0" fontId="15" fillId="4" borderId="32" xfId="0" quotePrefix="1" applyFont="1" applyFill="1" applyBorder="1" applyAlignment="1" applyProtection="1">
      <alignment horizontal="left" vertical="center" wrapText="1"/>
    </xf>
    <xf numFmtId="0" fontId="17" fillId="4" borderId="32" xfId="0" applyFont="1" applyFill="1" applyBorder="1" applyAlignment="1" applyProtection="1">
      <alignment horizontal="left" vertical="center" wrapText="1"/>
    </xf>
    <xf numFmtId="0" fontId="17" fillId="4" borderId="34" xfId="0" applyFont="1" applyFill="1" applyBorder="1" applyAlignment="1" applyProtection="1">
      <alignment horizontal="left" vertical="center" wrapText="1"/>
    </xf>
    <xf numFmtId="0" fontId="11" fillId="5" borderId="51" xfId="0" applyFont="1" applyFill="1" applyBorder="1" applyAlignment="1" applyProtection="1">
      <alignment horizontal="left" vertical="center" wrapText="1"/>
    </xf>
    <xf numFmtId="0" fontId="11" fillId="5" borderId="47" xfId="0" applyFont="1" applyFill="1" applyBorder="1" applyAlignment="1" applyProtection="1">
      <alignment horizontal="left" vertical="center" wrapText="1"/>
    </xf>
    <xf numFmtId="0" fontId="11" fillId="5" borderId="8" xfId="0" applyFont="1" applyFill="1" applyBorder="1" applyAlignment="1" applyProtection="1">
      <alignment horizontal="left" vertical="center" wrapText="1"/>
    </xf>
    <xf numFmtId="0" fontId="11" fillId="5" borderId="10" xfId="0" applyFont="1" applyFill="1" applyBorder="1" applyAlignment="1" applyProtection="1">
      <alignment horizontal="left" vertical="center" wrapText="1"/>
    </xf>
    <xf numFmtId="0" fontId="15" fillId="0" borderId="37" xfId="0" quotePrefix="1" applyFont="1" applyBorder="1" applyAlignment="1" applyProtection="1">
      <alignment vertical="center"/>
    </xf>
    <xf numFmtId="0" fontId="15" fillId="0" borderId="32" xfId="0" applyFont="1" applyBorder="1" applyAlignment="1" applyProtection="1">
      <alignment vertical="center"/>
    </xf>
    <xf numFmtId="0" fontId="17" fillId="0" borderId="32" xfId="0" applyFont="1" applyBorder="1" applyAlignment="1" applyProtection="1">
      <alignment vertical="center" wrapText="1"/>
    </xf>
    <xf numFmtId="0" fontId="17" fillId="0" borderId="34" xfId="0" applyFont="1" applyBorder="1" applyAlignment="1" applyProtection="1">
      <alignment vertical="center" wrapText="1"/>
    </xf>
    <xf numFmtId="0" fontId="11" fillId="4" borderId="1" xfId="0" applyFont="1" applyFill="1" applyBorder="1" applyAlignment="1" applyProtection="1"/>
    <xf numFmtId="0" fontId="11" fillId="4" borderId="18" xfId="0" applyFont="1" applyFill="1" applyBorder="1" applyAlignment="1" applyProtection="1"/>
    <xf numFmtId="0" fontId="11" fillId="4" borderId="66" xfId="0" applyFont="1" applyFill="1" applyBorder="1" applyAlignment="1" applyProtection="1"/>
    <xf numFmtId="0" fontId="11" fillId="4" borderId="67" xfId="0" applyFont="1" applyFill="1" applyBorder="1" applyAlignment="1" applyProtection="1"/>
    <xf numFmtId="0" fontId="20" fillId="4" borderId="60" xfId="0" applyFont="1" applyFill="1" applyBorder="1" applyAlignment="1" applyProtection="1"/>
    <xf numFmtId="0" fontId="20" fillId="4" borderId="61" xfId="0" applyFont="1" applyFill="1" applyBorder="1" applyAlignment="1" applyProtection="1"/>
    <xf numFmtId="0" fontId="20" fillId="4" borderId="67" xfId="0" applyFont="1" applyFill="1" applyBorder="1" applyAlignment="1" applyProtection="1"/>
    <xf numFmtId="0" fontId="11" fillId="5" borderId="51" xfId="0" applyFont="1" applyFill="1" applyBorder="1" applyAlignment="1" applyProtection="1">
      <alignment horizontal="center" vertical="center"/>
    </xf>
    <xf numFmtId="0" fontId="11" fillId="5" borderId="47" xfId="0" applyFont="1" applyFill="1" applyBorder="1" applyAlignment="1" applyProtection="1">
      <alignment horizontal="center" vertical="center"/>
    </xf>
    <xf numFmtId="0" fontId="17" fillId="0" borderId="30" xfId="0" applyFont="1" applyBorder="1" applyAlignment="1" applyProtection="1">
      <alignment vertical="center" wrapText="1"/>
    </xf>
    <xf numFmtId="0" fontId="17" fillId="0" borderId="31" xfId="0" applyFont="1" applyBorder="1" applyAlignment="1" applyProtection="1">
      <alignment vertical="center" wrapText="1"/>
    </xf>
    <xf numFmtId="0" fontId="17" fillId="0" borderId="24" xfId="0" applyFont="1" applyBorder="1" applyAlignment="1" applyProtection="1">
      <alignment vertical="center"/>
    </xf>
    <xf numFmtId="0" fontId="17" fillId="0" borderId="33" xfId="0" applyFont="1" applyBorder="1" applyAlignment="1" applyProtection="1">
      <alignment vertical="center"/>
    </xf>
    <xf numFmtId="0" fontId="11" fillId="5" borderId="14" xfId="0" applyFont="1" applyFill="1" applyBorder="1" applyAlignment="1" applyProtection="1">
      <alignment horizontal="left"/>
    </xf>
    <xf numFmtId="0" fontId="11" fillId="5" borderId="57" xfId="0" applyFont="1" applyFill="1" applyBorder="1" applyAlignment="1" applyProtection="1">
      <alignment horizontal="left"/>
    </xf>
    <xf numFmtId="0" fontId="4" fillId="4" borderId="74" xfId="0" applyFont="1" applyFill="1" applyBorder="1" applyAlignment="1" applyProtection="1">
      <alignment horizontal="center"/>
    </xf>
    <xf numFmtId="0" fontId="4" fillId="4" borderId="4" xfId="0" applyFont="1" applyFill="1" applyBorder="1" applyAlignment="1" applyProtection="1">
      <alignment horizontal="center"/>
    </xf>
    <xf numFmtId="0" fontId="4" fillId="4" borderId="13" xfId="0" applyFont="1" applyFill="1" applyBorder="1" applyAlignment="1" applyProtection="1">
      <alignment horizontal="center"/>
    </xf>
    <xf numFmtId="0" fontId="31" fillId="6" borderId="29" xfId="0" quotePrefix="1" applyFont="1" applyFill="1" applyBorder="1" applyAlignment="1" applyProtection="1">
      <alignment vertical="center"/>
    </xf>
    <xf numFmtId="0" fontId="31" fillId="6" borderId="30" xfId="0" applyFont="1" applyFill="1" applyBorder="1" applyAlignment="1" applyProtection="1">
      <alignment vertical="center"/>
    </xf>
    <xf numFmtId="0" fontId="31" fillId="6" borderId="53" xfId="0" quotePrefix="1" applyFont="1" applyFill="1" applyBorder="1" applyAlignment="1" applyProtection="1">
      <alignment vertical="center"/>
    </xf>
    <xf numFmtId="0" fontId="31" fillId="6" borderId="24" xfId="0" quotePrefix="1" applyFont="1" applyFill="1" applyBorder="1" applyAlignment="1" applyProtection="1">
      <alignment vertical="center"/>
    </xf>
    <xf numFmtId="0" fontId="18" fillId="0" borderId="29" xfId="0" applyFont="1" applyFill="1" applyBorder="1" applyAlignment="1" applyProtection="1">
      <alignment horizontal="left" vertical="center"/>
    </xf>
    <xf numFmtId="0" fontId="18" fillId="0" borderId="30" xfId="0" applyFont="1" applyFill="1" applyBorder="1" applyAlignment="1" applyProtection="1">
      <alignment horizontal="left" vertical="center"/>
    </xf>
    <xf numFmtId="0" fontId="18" fillId="0" borderId="53" xfId="0" applyFont="1" applyFill="1" applyBorder="1" applyAlignment="1" applyProtection="1">
      <alignment horizontal="left" vertical="center"/>
    </xf>
    <xf numFmtId="0" fontId="18" fillId="0" borderId="24" xfId="0" applyFont="1" applyFill="1" applyBorder="1" applyAlignment="1" applyProtection="1">
      <alignment horizontal="left" vertical="center"/>
    </xf>
    <xf numFmtId="0" fontId="18" fillId="0" borderId="33" xfId="0" applyFont="1" applyFill="1" applyBorder="1" applyAlignment="1" applyProtection="1">
      <alignment horizontal="left" vertical="center"/>
    </xf>
    <xf numFmtId="4" fontId="18" fillId="4" borderId="48" xfId="0" applyNumberFormat="1" applyFont="1" applyFill="1" applyBorder="1" applyAlignment="1" applyProtection="1">
      <alignment horizontal="right" vertical="center"/>
    </xf>
    <xf numFmtId="4" fontId="18" fillId="4" borderId="22" xfId="0" applyNumberFormat="1" applyFont="1" applyFill="1" applyBorder="1" applyAlignment="1" applyProtection="1">
      <alignment horizontal="right" vertical="center"/>
    </xf>
    <xf numFmtId="0" fontId="7" fillId="5" borderId="1"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66"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19" xfId="0" applyFont="1" applyFill="1" applyBorder="1" applyAlignment="1">
      <alignment horizontal="center" vertical="center"/>
    </xf>
    <xf numFmtId="0" fontId="7" fillId="5" borderId="28" xfId="0" applyFont="1" applyFill="1" applyBorder="1" applyAlignment="1">
      <alignment horizontal="center" vertical="center"/>
    </xf>
    <xf numFmtId="0" fontId="7" fillId="5" borderId="16" xfId="0" applyFont="1" applyFill="1" applyBorder="1" applyAlignment="1">
      <alignment horizontal="center" vertical="center"/>
    </xf>
    <xf numFmtId="0" fontId="5" fillId="4" borderId="26"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4" fillId="4" borderId="8" xfId="0" applyFont="1" applyFill="1" applyBorder="1" applyAlignment="1">
      <alignment horizontal="left" vertical="center"/>
    </xf>
    <xf numFmtId="0" fontId="4" fillId="4" borderId="51" xfId="0" applyFont="1" applyFill="1" applyBorder="1" applyAlignment="1">
      <alignment horizontal="left" vertical="center"/>
    </xf>
    <xf numFmtId="0" fontId="4" fillId="4" borderId="6" xfId="0" applyFont="1" applyFill="1" applyBorder="1" applyAlignment="1">
      <alignment horizontal="left" vertical="center"/>
    </xf>
    <xf numFmtId="0" fontId="4" fillId="4" borderId="40" xfId="0" applyFont="1" applyFill="1" applyBorder="1" applyAlignment="1">
      <alignment horizontal="left" vertical="center"/>
    </xf>
    <xf numFmtId="0" fontId="4" fillId="4" borderId="29" xfId="0" applyFont="1" applyFill="1" applyBorder="1" applyAlignment="1">
      <alignment horizontal="left" vertical="center"/>
    </xf>
    <xf numFmtId="0" fontId="4" fillId="4" borderId="31" xfId="0" applyFont="1" applyFill="1" applyBorder="1" applyAlignment="1">
      <alignment horizontal="left" vertical="center"/>
    </xf>
    <xf numFmtId="0" fontId="4" fillId="3" borderId="50" xfId="0" applyFont="1" applyFill="1" applyBorder="1" applyAlignment="1" applyProtection="1">
      <alignment horizontal="left" vertical="center" wrapText="1"/>
      <protection locked="0"/>
    </xf>
    <xf numFmtId="0" fontId="4" fillId="3" borderId="5"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wrapText="1"/>
      <protection locked="0"/>
    </xf>
    <xf numFmtId="0" fontId="4" fillId="3" borderId="39" xfId="0" applyFont="1" applyFill="1" applyBorder="1" applyAlignment="1" applyProtection="1">
      <alignment horizontal="left" vertical="center" wrapText="1"/>
      <protection locked="0"/>
    </xf>
    <xf numFmtId="0" fontId="4" fillId="3" borderId="0"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36" xfId="0" applyFont="1" applyFill="1" applyBorder="1" applyAlignment="1" applyProtection="1">
      <alignment horizontal="left" vertical="center" wrapText="1"/>
      <protection locked="0"/>
    </xf>
    <xf numFmtId="0" fontId="4" fillId="3" borderId="30"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left" vertical="center" wrapText="1"/>
      <protection locked="0"/>
    </xf>
    <xf numFmtId="0" fontId="29" fillId="3" borderId="41" xfId="0" applyFont="1" applyFill="1" applyBorder="1" applyAlignment="1" applyProtection="1">
      <alignment horizontal="left" vertical="center" wrapText="1"/>
      <protection locked="0"/>
    </xf>
    <xf numFmtId="0" fontId="29" fillId="3" borderId="25" xfId="0" applyFont="1" applyFill="1" applyBorder="1" applyAlignment="1" applyProtection="1">
      <alignment horizontal="left" vertical="center" wrapText="1"/>
      <protection locked="0"/>
    </xf>
    <xf numFmtId="0" fontId="29" fillId="3" borderId="27" xfId="0" applyFont="1" applyFill="1" applyBorder="1" applyAlignment="1" applyProtection="1">
      <alignment horizontal="left" vertical="center" wrapText="1"/>
      <protection locked="0"/>
    </xf>
    <xf numFmtId="0" fontId="29" fillId="3" borderId="36" xfId="0" applyFont="1" applyFill="1" applyBorder="1" applyAlignment="1" applyProtection="1">
      <alignment horizontal="left" vertical="center" wrapText="1"/>
      <protection locked="0"/>
    </xf>
    <xf numFmtId="0" fontId="29" fillId="3" borderId="30" xfId="0" applyFont="1" applyFill="1" applyBorder="1" applyAlignment="1" applyProtection="1">
      <alignment horizontal="left" vertical="center" wrapText="1"/>
      <protection locked="0"/>
    </xf>
    <xf numFmtId="0" fontId="29" fillId="3" borderId="31" xfId="0" applyFont="1" applyFill="1" applyBorder="1" applyAlignment="1" applyProtection="1">
      <alignment horizontal="left" vertical="center" wrapText="1"/>
      <protection locked="0"/>
    </xf>
    <xf numFmtId="0" fontId="4" fillId="3" borderId="41" xfId="0" applyFont="1" applyFill="1" applyBorder="1" applyAlignment="1" applyProtection="1">
      <alignment horizontal="left" vertical="center" wrapText="1"/>
      <protection locked="0"/>
    </xf>
    <xf numFmtId="0" fontId="4" fillId="3" borderId="25" xfId="0" applyFont="1" applyFill="1" applyBorder="1" applyAlignment="1" applyProtection="1">
      <alignment horizontal="left" vertical="center" wrapText="1"/>
      <protection locked="0"/>
    </xf>
    <xf numFmtId="0" fontId="4" fillId="3" borderId="35" xfId="0" applyFont="1" applyFill="1" applyBorder="1" applyAlignment="1" applyProtection="1">
      <alignment horizontal="left" vertical="center" wrapText="1"/>
      <protection locked="0"/>
    </xf>
    <xf numFmtId="0" fontId="4" fillId="4" borderId="19"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16" xfId="0" applyFont="1" applyFill="1" applyBorder="1" applyAlignment="1">
      <alignment horizontal="center" vertical="center"/>
    </xf>
    <xf numFmtId="0" fontId="4" fillId="3" borderId="52"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wrapText="1"/>
      <protection locked="0"/>
    </xf>
    <xf numFmtId="0" fontId="4" fillId="3" borderId="12" xfId="0" applyFont="1" applyFill="1" applyBorder="1" applyAlignment="1" applyProtection="1">
      <alignment horizontal="left" vertical="center" wrapText="1"/>
      <protection locked="0"/>
    </xf>
    <xf numFmtId="0" fontId="4" fillId="4" borderId="26"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40" xfId="0" applyFont="1" applyFill="1" applyBorder="1" applyAlignment="1">
      <alignment horizontal="left" vertical="center" wrapText="1"/>
    </xf>
    <xf numFmtId="0" fontId="4" fillId="4" borderId="29" xfId="0" applyFont="1" applyFill="1" applyBorder="1" applyAlignment="1">
      <alignment horizontal="left" vertical="center" wrapText="1"/>
    </xf>
    <xf numFmtId="0" fontId="4" fillId="4" borderId="26" xfId="0" applyFont="1" applyFill="1" applyBorder="1" applyAlignment="1">
      <alignment horizontal="left" vertical="center"/>
    </xf>
    <xf numFmtId="0" fontId="4" fillId="4" borderId="27" xfId="0" applyFont="1" applyFill="1" applyBorder="1" applyAlignment="1">
      <alignment horizontal="left" vertical="center"/>
    </xf>
    <xf numFmtId="0" fontId="4" fillId="4" borderId="10"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14" fillId="4" borderId="26" xfId="0" applyFont="1" applyFill="1" applyBorder="1" applyAlignment="1">
      <alignment horizontal="right" vertical="center"/>
    </xf>
    <xf numFmtId="0" fontId="14" fillId="4" borderId="25" xfId="0" applyFont="1" applyFill="1" applyBorder="1" applyAlignment="1">
      <alignment horizontal="right" vertical="center"/>
    </xf>
    <xf numFmtId="0" fontId="14" fillId="4" borderId="27" xfId="0" applyFont="1" applyFill="1" applyBorder="1" applyAlignment="1">
      <alignment horizontal="right" vertical="center"/>
    </xf>
    <xf numFmtId="0" fontId="14" fillId="4" borderId="29" xfId="0" applyFont="1" applyFill="1" applyBorder="1" applyAlignment="1">
      <alignment horizontal="right" vertical="center"/>
    </xf>
    <xf numFmtId="0" fontId="14" fillId="4" borderId="30" xfId="0" applyFont="1" applyFill="1" applyBorder="1" applyAlignment="1">
      <alignment horizontal="right" vertical="center"/>
    </xf>
    <xf numFmtId="0" fontId="14" fillId="4" borderId="31" xfId="0" applyFont="1" applyFill="1" applyBorder="1" applyAlignment="1">
      <alignment horizontal="right" vertical="center"/>
    </xf>
    <xf numFmtId="10" fontId="32" fillId="0" borderId="0" xfId="2" applyNumberFormat="1" applyFont="1" applyFill="1" applyBorder="1" applyAlignment="1" applyProtection="1">
      <alignment horizontal="center" vertical="center"/>
    </xf>
    <xf numFmtId="0" fontId="11" fillId="4" borderId="8" xfId="0" applyFont="1" applyFill="1" applyBorder="1" applyAlignment="1" applyProtection="1">
      <alignment vertical="center" wrapText="1"/>
    </xf>
    <xf numFmtId="0" fontId="11" fillId="4" borderId="5" xfId="0" applyFont="1" applyFill="1" applyBorder="1" applyAlignment="1" applyProtection="1">
      <alignment vertical="center"/>
    </xf>
    <xf numFmtId="0" fontId="11" fillId="4" borderId="29" xfId="0" applyFont="1" applyFill="1" applyBorder="1" applyAlignment="1" applyProtection="1">
      <alignment vertical="center"/>
    </xf>
    <xf numFmtId="0" fontId="11" fillId="4" borderId="30" xfId="0" applyFont="1" applyFill="1" applyBorder="1" applyAlignment="1" applyProtection="1">
      <alignment vertical="center"/>
    </xf>
    <xf numFmtId="0" fontId="11" fillId="5" borderId="14" xfId="0" applyFont="1" applyFill="1" applyBorder="1" applyAlignment="1" applyProtection="1">
      <alignment horizontal="left" vertical="center" wrapText="1"/>
    </xf>
    <xf numFmtId="0" fontId="11" fillId="5" borderId="4" xfId="0" applyFont="1" applyFill="1" applyBorder="1" applyAlignment="1" applyProtection="1">
      <alignment horizontal="left" vertical="center" wrapText="1"/>
    </xf>
    <xf numFmtId="0" fontId="11" fillId="5" borderId="57" xfId="0" applyFont="1" applyFill="1" applyBorder="1" applyAlignment="1" applyProtection="1">
      <alignment horizontal="left" vertical="center" wrapText="1"/>
    </xf>
    <xf numFmtId="0" fontId="17" fillId="0" borderId="60" xfId="0" quotePrefix="1" applyFont="1" applyBorder="1" applyAlignment="1" applyProtection="1">
      <alignment vertical="center"/>
    </xf>
    <xf numFmtId="0" fontId="17" fillId="0" borderId="61" xfId="0" applyFont="1" applyBorder="1" applyAlignment="1" applyProtection="1">
      <alignment vertical="center"/>
    </xf>
    <xf numFmtId="0" fontId="17" fillId="0" borderId="67" xfId="0" applyFont="1" applyBorder="1" applyAlignment="1" applyProtection="1">
      <alignment vertical="center"/>
    </xf>
    <xf numFmtId="0" fontId="17" fillId="0" borderId="37" xfId="0" quotePrefix="1" applyFont="1" applyBorder="1" applyAlignment="1" applyProtection="1">
      <alignment vertical="center"/>
    </xf>
    <xf numFmtId="0" fontId="17" fillId="0" borderId="32" xfId="0" applyFont="1" applyBorder="1" applyAlignment="1" applyProtection="1">
      <alignment vertical="center"/>
    </xf>
    <xf numFmtId="0" fontId="11" fillId="5" borderId="14" xfId="0" applyFont="1" applyFill="1" applyBorder="1" applyAlignment="1" applyProtection="1">
      <alignment horizontal="left" vertical="top"/>
    </xf>
    <xf numFmtId="0" fontId="11" fillId="5" borderId="4" xfId="0" applyFont="1" applyFill="1" applyBorder="1" applyAlignment="1" applyProtection="1">
      <alignment horizontal="left" vertical="top"/>
    </xf>
    <xf numFmtId="0" fontId="11" fillId="5" borderId="57" xfId="0" applyFont="1" applyFill="1" applyBorder="1" applyAlignment="1" applyProtection="1">
      <alignment horizontal="left" vertical="top"/>
    </xf>
    <xf numFmtId="2" fontId="4" fillId="3" borderId="0" xfId="0" applyNumberFormat="1" applyFont="1" applyFill="1" applyBorder="1" applyAlignment="1" applyProtection="1">
      <alignment horizontal="left" wrapText="1"/>
      <protection locked="0"/>
    </xf>
    <xf numFmtId="2" fontId="4" fillId="3" borderId="30" xfId="0" applyNumberFormat="1" applyFont="1" applyFill="1" applyBorder="1" applyAlignment="1" applyProtection="1">
      <alignment horizontal="left" wrapText="1"/>
      <protection locked="0"/>
    </xf>
    <xf numFmtId="0" fontId="5" fillId="5" borderId="14" xfId="0" applyFont="1" applyFill="1" applyBorder="1" applyAlignment="1" applyProtection="1">
      <alignment horizontal="center" vertical="center"/>
    </xf>
    <xf numFmtId="0" fontId="5" fillId="5" borderId="4" xfId="0" applyFont="1" applyFill="1" applyBorder="1" applyAlignment="1" applyProtection="1">
      <alignment horizontal="center" vertical="center"/>
    </xf>
    <xf numFmtId="0" fontId="5" fillId="5" borderId="13" xfId="0" applyFont="1" applyFill="1" applyBorder="1" applyAlignment="1" applyProtection="1">
      <alignment horizontal="center" vertical="center"/>
    </xf>
    <xf numFmtId="0" fontId="17" fillId="0" borderId="2" xfId="0" quotePrefix="1" applyFont="1" applyBorder="1" applyAlignment="1" applyProtection="1">
      <alignment vertical="center"/>
    </xf>
    <xf numFmtId="0" fontId="17" fillId="0" borderId="19" xfId="0" applyFont="1" applyBorder="1" applyAlignment="1" applyProtection="1">
      <alignment vertical="center"/>
    </xf>
    <xf numFmtId="0" fontId="17" fillId="0" borderId="28" xfId="0" applyFont="1" applyBorder="1" applyAlignment="1" applyProtection="1">
      <alignment vertical="center"/>
    </xf>
    <xf numFmtId="0" fontId="15" fillId="0" borderId="60" xfId="0" quotePrefix="1" applyFont="1" applyBorder="1" applyAlignment="1" applyProtection="1">
      <alignment vertical="center"/>
    </xf>
    <xf numFmtId="0" fontId="15" fillId="0" borderId="61" xfId="0" applyFont="1" applyBorder="1" applyAlignment="1" applyProtection="1">
      <alignment vertical="center"/>
    </xf>
  </cellXfs>
  <cellStyles count="3">
    <cellStyle name="Prozent" xfId="2" builtinId="5"/>
    <cellStyle name="Standard" xfId="0" builtinId="0"/>
    <cellStyle name="Standard 2" xfId="1"/>
  </cellStyles>
  <dxfs count="0"/>
  <tableStyles count="0" defaultTableStyle="TableStyleMedium2" defaultPivotStyle="PivotStyleLight16"/>
  <colors>
    <mruColors>
      <color rgb="FFFFFFCC"/>
      <color rgb="FFDDD9C4"/>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361949</xdr:colOff>
      <xdr:row>0</xdr:row>
      <xdr:rowOff>76200</xdr:rowOff>
    </xdr:from>
    <xdr:to>
      <xdr:col>12</xdr:col>
      <xdr:colOff>427759</xdr:colOff>
      <xdr:row>6</xdr:row>
      <xdr:rowOff>9391</xdr:rowOff>
    </xdr:to>
    <xdr:pic>
      <xdr:nvPicPr>
        <xdr:cNvPr id="4" name="Picture 1"/>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537209" y="76200"/>
          <a:ext cx="7388630" cy="1076191"/>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361950</xdr:colOff>
      <xdr:row>0</xdr:row>
      <xdr:rowOff>38100</xdr:rowOff>
    </xdr:from>
    <xdr:to>
      <xdr:col>13</xdr:col>
      <xdr:colOff>8660</xdr:colOff>
      <xdr:row>5</xdr:row>
      <xdr:rowOff>161791</xdr:rowOff>
    </xdr:to>
    <xdr:pic>
      <xdr:nvPicPr>
        <xdr:cNvPr id="3" name="Picture 1"/>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533400" y="38100"/>
          <a:ext cx="6923810" cy="1076191"/>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361949</xdr:colOff>
      <xdr:row>0</xdr:row>
      <xdr:rowOff>38100</xdr:rowOff>
    </xdr:from>
    <xdr:to>
      <xdr:col>10</xdr:col>
      <xdr:colOff>427759</xdr:colOff>
      <xdr:row>5</xdr:row>
      <xdr:rowOff>161791</xdr:rowOff>
    </xdr:to>
    <xdr:pic>
      <xdr:nvPicPr>
        <xdr:cNvPr id="2" name="Picture 1"/>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123949" y="38100"/>
          <a:ext cx="6923810" cy="1076191"/>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361950</xdr:colOff>
      <xdr:row>0</xdr:row>
      <xdr:rowOff>38100</xdr:rowOff>
    </xdr:from>
    <xdr:to>
      <xdr:col>10</xdr:col>
      <xdr:colOff>427759</xdr:colOff>
      <xdr:row>5</xdr:row>
      <xdr:rowOff>161790</xdr:rowOff>
    </xdr:to>
    <xdr:pic>
      <xdr:nvPicPr>
        <xdr:cNvPr id="3" name="Picture 1"/>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bwMode="auto">
        <a:xfrm>
          <a:off x="533400" y="38100"/>
          <a:ext cx="6923809" cy="1076190"/>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361950</xdr:colOff>
      <xdr:row>0</xdr:row>
      <xdr:rowOff>38100</xdr:rowOff>
    </xdr:from>
    <xdr:to>
      <xdr:col>10</xdr:col>
      <xdr:colOff>427759</xdr:colOff>
      <xdr:row>5</xdr:row>
      <xdr:rowOff>161790</xdr:rowOff>
    </xdr:to>
    <xdr:pic>
      <xdr:nvPicPr>
        <xdr:cNvPr id="2" name="Picture 1"/>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bwMode="auto">
        <a:xfrm>
          <a:off x="537210" y="38100"/>
          <a:ext cx="7129549" cy="1076190"/>
        </a:xfrm>
        <a:prstGeom prst="rect">
          <a:avLst/>
        </a:prstGeom>
        <a:noFill/>
        <a:ln w="1">
          <a:noFill/>
          <a:miter lim="800000"/>
          <a:headEnd/>
          <a:tailEnd type="none" w="med" len="med"/>
        </a:ln>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361950</xdr:colOff>
      <xdr:row>0</xdr:row>
      <xdr:rowOff>38100</xdr:rowOff>
    </xdr:from>
    <xdr:to>
      <xdr:col>10</xdr:col>
      <xdr:colOff>427759</xdr:colOff>
      <xdr:row>5</xdr:row>
      <xdr:rowOff>161790</xdr:rowOff>
    </xdr:to>
    <xdr:pic>
      <xdr:nvPicPr>
        <xdr:cNvPr id="2" name="Picture 1"/>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bwMode="auto">
        <a:xfrm>
          <a:off x="537210" y="38100"/>
          <a:ext cx="7129549" cy="1076190"/>
        </a:xfrm>
        <a:prstGeom prst="rect">
          <a:avLst/>
        </a:prstGeom>
        <a:noFill/>
        <a:ln w="1">
          <a:noFill/>
          <a:miter lim="800000"/>
          <a:headEnd/>
          <a:tailEnd type="none" w="med" len="med"/>
        </a:ln>
        <a:effec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361950</xdr:colOff>
      <xdr:row>0</xdr:row>
      <xdr:rowOff>38100</xdr:rowOff>
    </xdr:from>
    <xdr:to>
      <xdr:col>10</xdr:col>
      <xdr:colOff>427759</xdr:colOff>
      <xdr:row>5</xdr:row>
      <xdr:rowOff>161790</xdr:rowOff>
    </xdr:to>
    <xdr:pic>
      <xdr:nvPicPr>
        <xdr:cNvPr id="2" name="Picture 1"/>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bwMode="auto">
        <a:xfrm>
          <a:off x="537210" y="38100"/>
          <a:ext cx="7129549" cy="107619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B1:N69"/>
  <sheetViews>
    <sheetView showGridLines="0" showRowColHeaders="0" view="pageBreakPreview" zoomScaleNormal="100" zoomScaleSheetLayoutView="100" workbookViewId="0">
      <selection activeCell="D15" sqref="D15:M17"/>
    </sheetView>
  </sheetViews>
  <sheetFormatPr baseColWidth="10" defaultColWidth="11.44140625" defaultRowHeight="15" customHeight="1" x14ac:dyDescent="0.25"/>
  <cols>
    <col min="1" max="1" width="2.5546875" style="5" bestFit="1" customWidth="1"/>
    <col min="2" max="10" width="11.44140625" style="5"/>
    <col min="11" max="12" width="1.88671875" style="5" customWidth="1"/>
    <col min="13" max="13" width="9.109375" style="5" customWidth="1"/>
    <col min="14" max="14" width="2.5546875" style="5" customWidth="1"/>
    <col min="15" max="16384" width="11.44140625" style="5"/>
  </cols>
  <sheetData>
    <row r="1" spans="2:13" ht="15" customHeight="1" x14ac:dyDescent="0.25">
      <c r="B1" s="258"/>
      <c r="C1" s="258"/>
      <c r="D1" s="258"/>
      <c r="E1" s="258"/>
      <c r="F1" s="258"/>
      <c r="G1" s="258"/>
      <c r="H1" s="258"/>
      <c r="I1" s="258"/>
      <c r="J1" s="258"/>
      <c r="K1" s="258"/>
      <c r="L1" s="258"/>
      <c r="M1" s="258"/>
    </row>
    <row r="2" spans="2:13" ht="15" customHeight="1" x14ac:dyDescent="0.25">
      <c r="B2" s="258"/>
      <c r="C2" s="258"/>
      <c r="D2" s="258"/>
      <c r="E2" s="258"/>
      <c r="F2" s="258"/>
      <c r="G2" s="258"/>
      <c r="H2" s="258"/>
      <c r="I2" s="258"/>
      <c r="J2" s="258"/>
      <c r="K2" s="258"/>
      <c r="L2" s="258"/>
      <c r="M2" s="258"/>
    </row>
    <row r="3" spans="2:13" ht="15" customHeight="1" x14ac:dyDescent="0.25">
      <c r="B3" s="258"/>
      <c r="C3" s="258"/>
      <c r="D3" s="258"/>
      <c r="E3" s="258"/>
      <c r="F3" s="258"/>
      <c r="G3" s="258"/>
      <c r="H3" s="258"/>
      <c r="I3" s="258"/>
      <c r="J3" s="258"/>
      <c r="K3" s="258"/>
      <c r="L3" s="258"/>
      <c r="M3" s="258"/>
    </row>
    <row r="4" spans="2:13" ht="15" customHeight="1" x14ac:dyDescent="0.25">
      <c r="B4" s="258"/>
      <c r="C4" s="258"/>
      <c r="D4" s="258"/>
      <c r="E4" s="258"/>
      <c r="F4" s="258"/>
      <c r="G4" s="258"/>
      <c r="H4" s="258"/>
      <c r="I4" s="258"/>
      <c r="J4" s="258"/>
      <c r="K4" s="258"/>
      <c r="L4" s="258"/>
      <c r="M4" s="258"/>
    </row>
    <row r="5" spans="2:13" ht="15" customHeight="1" x14ac:dyDescent="0.25">
      <c r="B5" s="258"/>
      <c r="C5" s="258"/>
      <c r="D5" s="258"/>
      <c r="E5" s="258"/>
      <c r="F5" s="258"/>
      <c r="G5" s="258"/>
      <c r="H5" s="258"/>
      <c r="I5" s="258"/>
      <c r="J5" s="258"/>
      <c r="K5" s="258"/>
      <c r="L5" s="258"/>
      <c r="M5" s="258"/>
    </row>
    <row r="6" spans="2:13" ht="15" customHeight="1" x14ac:dyDescent="0.25">
      <c r="B6" s="258"/>
      <c r="C6" s="258"/>
      <c r="D6" s="258"/>
      <c r="E6" s="258"/>
      <c r="F6" s="258"/>
      <c r="G6" s="258"/>
      <c r="H6" s="258"/>
      <c r="I6" s="258"/>
      <c r="J6" s="258"/>
      <c r="K6" s="258"/>
      <c r="L6" s="258"/>
      <c r="M6" s="258"/>
    </row>
    <row r="8" spans="2:13" ht="15" customHeight="1" x14ac:dyDescent="0.25">
      <c r="B8" s="322" t="s">
        <v>210</v>
      </c>
      <c r="C8" s="322"/>
      <c r="D8" s="322"/>
      <c r="E8" s="322"/>
      <c r="F8" s="322"/>
      <c r="G8" s="322"/>
      <c r="H8" s="322"/>
      <c r="I8" s="322"/>
      <c r="J8" s="322"/>
      <c r="K8" s="322"/>
      <c r="L8" s="322"/>
      <c r="M8" s="322"/>
    </row>
    <row r="9" spans="2:13" ht="15" customHeight="1" x14ac:dyDescent="0.25">
      <c r="B9" s="322"/>
      <c r="C9" s="322"/>
      <c r="D9" s="322"/>
      <c r="E9" s="322"/>
      <c r="F9" s="322"/>
      <c r="G9" s="322"/>
      <c r="H9" s="322"/>
      <c r="I9" s="322"/>
      <c r="J9" s="322"/>
      <c r="K9" s="322"/>
      <c r="L9" s="322"/>
      <c r="M9" s="322"/>
    </row>
    <row r="10" spans="2:13" ht="15" customHeight="1" x14ac:dyDescent="0.25">
      <c r="B10" s="322"/>
      <c r="C10" s="322"/>
      <c r="D10" s="322"/>
      <c r="E10" s="322"/>
      <c r="F10" s="322"/>
      <c r="G10" s="322"/>
      <c r="H10" s="322"/>
      <c r="I10" s="322"/>
      <c r="J10" s="322"/>
      <c r="K10" s="322"/>
      <c r="L10" s="322"/>
      <c r="M10" s="322"/>
    </row>
    <row r="11" spans="2:13" ht="15" customHeight="1" x14ac:dyDescent="0.25">
      <c r="B11" s="322"/>
      <c r="C11" s="322"/>
      <c r="D11" s="322"/>
      <c r="E11" s="322"/>
      <c r="F11" s="322"/>
      <c r="G11" s="322"/>
      <c r="H11" s="322"/>
      <c r="I11" s="322"/>
      <c r="J11" s="322"/>
      <c r="K11" s="322"/>
      <c r="L11" s="322"/>
      <c r="M11" s="322"/>
    </row>
    <row r="12" spans="2:13" ht="15" customHeight="1" thickBot="1" x14ac:dyDescent="0.3">
      <c r="B12" s="3"/>
      <c r="C12" s="3"/>
      <c r="D12" s="3"/>
      <c r="E12" s="3"/>
      <c r="F12" s="3"/>
      <c r="G12" s="3"/>
      <c r="H12" s="3"/>
      <c r="I12" s="3"/>
      <c r="J12" s="3"/>
      <c r="K12" s="3"/>
      <c r="L12" s="3"/>
      <c r="M12" s="3"/>
    </row>
    <row r="13" spans="2:13" ht="15" customHeight="1" x14ac:dyDescent="0.25">
      <c r="B13" s="288" t="s">
        <v>0</v>
      </c>
      <c r="C13" s="289"/>
      <c r="D13" s="289"/>
      <c r="E13" s="289"/>
      <c r="F13" s="289"/>
      <c r="G13" s="289"/>
      <c r="H13" s="289"/>
      <c r="I13" s="289"/>
      <c r="J13" s="289"/>
      <c r="K13" s="290"/>
      <c r="L13" s="290"/>
      <c r="M13" s="291"/>
    </row>
    <row r="14" spans="2:13" ht="15" customHeight="1" x14ac:dyDescent="0.25">
      <c r="B14" s="292"/>
      <c r="C14" s="293"/>
      <c r="D14" s="293"/>
      <c r="E14" s="293"/>
      <c r="F14" s="293"/>
      <c r="G14" s="293"/>
      <c r="H14" s="293"/>
      <c r="I14" s="293"/>
      <c r="J14" s="293"/>
      <c r="K14" s="294"/>
      <c r="L14" s="294"/>
      <c r="M14" s="295"/>
    </row>
    <row r="15" spans="2:13" ht="15" customHeight="1" x14ac:dyDescent="0.25">
      <c r="B15" s="296" t="s">
        <v>205</v>
      </c>
      <c r="C15" s="297"/>
      <c r="D15" s="304"/>
      <c r="E15" s="305"/>
      <c r="F15" s="305"/>
      <c r="G15" s="305"/>
      <c r="H15" s="305"/>
      <c r="I15" s="305"/>
      <c r="J15" s="305"/>
      <c r="K15" s="305"/>
      <c r="L15" s="305"/>
      <c r="M15" s="306"/>
    </row>
    <row r="16" spans="2:13" ht="15" customHeight="1" x14ac:dyDescent="0.25">
      <c r="B16" s="298"/>
      <c r="C16" s="299"/>
      <c r="D16" s="307"/>
      <c r="E16" s="308"/>
      <c r="F16" s="308"/>
      <c r="G16" s="308"/>
      <c r="H16" s="308"/>
      <c r="I16" s="308"/>
      <c r="J16" s="308"/>
      <c r="K16" s="308"/>
      <c r="L16" s="308"/>
      <c r="M16" s="309"/>
    </row>
    <row r="17" spans="2:13" ht="15" customHeight="1" x14ac:dyDescent="0.25">
      <c r="B17" s="300"/>
      <c r="C17" s="301"/>
      <c r="D17" s="310"/>
      <c r="E17" s="311"/>
      <c r="F17" s="311"/>
      <c r="G17" s="311"/>
      <c r="H17" s="311"/>
      <c r="I17" s="311"/>
      <c r="J17" s="311"/>
      <c r="K17" s="311"/>
      <c r="L17" s="311"/>
      <c r="M17" s="312"/>
    </row>
    <row r="18" spans="2:13" ht="15" customHeight="1" x14ac:dyDescent="0.25">
      <c r="B18" s="296" t="s">
        <v>1</v>
      </c>
      <c r="C18" s="297"/>
      <c r="D18" s="304"/>
      <c r="E18" s="305"/>
      <c r="F18" s="305"/>
      <c r="G18" s="305"/>
      <c r="H18" s="305"/>
      <c r="I18" s="305"/>
      <c r="J18" s="305"/>
      <c r="K18" s="305"/>
      <c r="L18" s="305"/>
      <c r="M18" s="306"/>
    </row>
    <row r="19" spans="2:13" ht="15" customHeight="1" x14ac:dyDescent="0.25">
      <c r="B19" s="298"/>
      <c r="C19" s="299"/>
      <c r="D19" s="307"/>
      <c r="E19" s="308"/>
      <c r="F19" s="308"/>
      <c r="G19" s="308"/>
      <c r="H19" s="308"/>
      <c r="I19" s="308"/>
      <c r="J19" s="308"/>
      <c r="K19" s="308"/>
      <c r="L19" s="308"/>
      <c r="M19" s="309"/>
    </row>
    <row r="20" spans="2:13" ht="15" customHeight="1" x14ac:dyDescent="0.25">
      <c r="B20" s="300"/>
      <c r="C20" s="301"/>
      <c r="D20" s="310"/>
      <c r="E20" s="311"/>
      <c r="F20" s="311"/>
      <c r="G20" s="311"/>
      <c r="H20" s="311"/>
      <c r="I20" s="311"/>
      <c r="J20" s="311"/>
      <c r="K20" s="311"/>
      <c r="L20" s="311"/>
      <c r="M20" s="312"/>
    </row>
    <row r="21" spans="2:13" ht="15" customHeight="1" x14ac:dyDescent="0.25">
      <c r="B21" s="296" t="s">
        <v>2</v>
      </c>
      <c r="C21" s="297"/>
      <c r="D21" s="304"/>
      <c r="E21" s="305"/>
      <c r="F21" s="305"/>
      <c r="G21" s="305"/>
      <c r="H21" s="305"/>
      <c r="I21" s="305"/>
      <c r="J21" s="305"/>
      <c r="K21" s="305"/>
      <c r="L21" s="305"/>
      <c r="M21" s="306"/>
    </row>
    <row r="22" spans="2:13" ht="15" customHeight="1" x14ac:dyDescent="0.25">
      <c r="B22" s="298"/>
      <c r="C22" s="299"/>
      <c r="D22" s="307"/>
      <c r="E22" s="308"/>
      <c r="F22" s="308"/>
      <c r="G22" s="308"/>
      <c r="H22" s="308"/>
      <c r="I22" s="308"/>
      <c r="J22" s="308"/>
      <c r="K22" s="308"/>
      <c r="L22" s="308"/>
      <c r="M22" s="309"/>
    </row>
    <row r="23" spans="2:13" ht="15" customHeight="1" thickBot="1" x14ac:dyDescent="0.3">
      <c r="B23" s="302"/>
      <c r="C23" s="303"/>
      <c r="D23" s="313"/>
      <c r="E23" s="314"/>
      <c r="F23" s="314"/>
      <c r="G23" s="314"/>
      <c r="H23" s="314"/>
      <c r="I23" s="314"/>
      <c r="J23" s="314"/>
      <c r="K23" s="314"/>
      <c r="L23" s="314"/>
      <c r="M23" s="315"/>
    </row>
    <row r="24" spans="2:13" ht="15" customHeight="1" thickBot="1" x14ac:dyDescent="0.3"/>
    <row r="25" spans="2:13" ht="15" customHeight="1" x14ac:dyDescent="0.25">
      <c r="B25" s="316" t="s">
        <v>132</v>
      </c>
      <c r="C25" s="317"/>
      <c r="D25" s="317"/>
      <c r="E25" s="317"/>
      <c r="F25" s="317"/>
      <c r="G25" s="317"/>
      <c r="H25" s="317"/>
      <c r="I25" s="317"/>
      <c r="J25" s="317"/>
      <c r="K25" s="317"/>
      <c r="L25" s="317"/>
      <c r="M25" s="318"/>
    </row>
    <row r="26" spans="2:13" ht="15" customHeight="1" x14ac:dyDescent="0.25">
      <c r="B26" s="319"/>
      <c r="C26" s="320"/>
      <c r="D26" s="320"/>
      <c r="E26" s="320"/>
      <c r="F26" s="320"/>
      <c r="G26" s="320"/>
      <c r="H26" s="320"/>
      <c r="I26" s="320"/>
      <c r="J26" s="320"/>
      <c r="K26" s="320"/>
      <c r="L26" s="320"/>
      <c r="M26" s="321"/>
    </row>
    <row r="27" spans="2:13" ht="15" customHeight="1" x14ac:dyDescent="0.25">
      <c r="B27" s="296" t="s">
        <v>206</v>
      </c>
      <c r="C27" s="297"/>
      <c r="D27" s="304"/>
      <c r="E27" s="305"/>
      <c r="F27" s="305"/>
      <c r="G27" s="305"/>
      <c r="H27" s="305"/>
      <c r="I27" s="305"/>
      <c r="J27" s="305"/>
      <c r="K27" s="305"/>
      <c r="L27" s="305"/>
      <c r="M27" s="306"/>
    </row>
    <row r="28" spans="2:13" ht="15" customHeight="1" x14ac:dyDescent="0.25">
      <c r="B28" s="298"/>
      <c r="C28" s="299"/>
      <c r="D28" s="307"/>
      <c r="E28" s="308"/>
      <c r="F28" s="308"/>
      <c r="G28" s="308"/>
      <c r="H28" s="308"/>
      <c r="I28" s="308"/>
      <c r="J28" s="308"/>
      <c r="K28" s="308"/>
      <c r="L28" s="308"/>
      <c r="M28" s="309"/>
    </row>
    <row r="29" spans="2:13" ht="15" customHeight="1" x14ac:dyDescent="0.25">
      <c r="B29" s="300"/>
      <c r="C29" s="301"/>
      <c r="D29" s="310"/>
      <c r="E29" s="311"/>
      <c r="F29" s="311"/>
      <c r="G29" s="311"/>
      <c r="H29" s="311"/>
      <c r="I29" s="311"/>
      <c r="J29" s="311"/>
      <c r="K29" s="311"/>
      <c r="L29" s="311"/>
      <c r="M29" s="312"/>
    </row>
    <row r="30" spans="2:13" ht="15" customHeight="1" x14ac:dyDescent="0.25">
      <c r="B30" s="296" t="s">
        <v>46</v>
      </c>
      <c r="C30" s="297"/>
      <c r="D30" s="304"/>
      <c r="E30" s="305"/>
      <c r="F30" s="305"/>
      <c r="G30" s="305"/>
      <c r="H30" s="305"/>
      <c r="I30" s="305"/>
      <c r="J30" s="305"/>
      <c r="K30" s="305"/>
      <c r="L30" s="305"/>
      <c r="M30" s="306"/>
    </row>
    <row r="31" spans="2:13" ht="15" customHeight="1" x14ac:dyDescent="0.25">
      <c r="B31" s="298"/>
      <c r="C31" s="299"/>
      <c r="D31" s="307"/>
      <c r="E31" s="308"/>
      <c r="F31" s="308"/>
      <c r="G31" s="308"/>
      <c r="H31" s="308"/>
      <c r="I31" s="308"/>
      <c r="J31" s="308"/>
      <c r="K31" s="308"/>
      <c r="L31" s="308"/>
      <c r="M31" s="309"/>
    </row>
    <row r="32" spans="2:13" ht="15" customHeight="1" x14ac:dyDescent="0.25">
      <c r="B32" s="300"/>
      <c r="C32" s="301"/>
      <c r="D32" s="310"/>
      <c r="E32" s="311"/>
      <c r="F32" s="311"/>
      <c r="G32" s="311"/>
      <c r="H32" s="311"/>
      <c r="I32" s="311"/>
      <c r="J32" s="311"/>
      <c r="K32" s="311"/>
      <c r="L32" s="311"/>
      <c r="M32" s="312"/>
    </row>
    <row r="33" spans="2:13" ht="15" customHeight="1" x14ac:dyDescent="0.25">
      <c r="B33" s="296" t="s">
        <v>47</v>
      </c>
      <c r="C33" s="297"/>
      <c r="D33" s="304"/>
      <c r="E33" s="305"/>
      <c r="F33" s="305"/>
      <c r="G33" s="305"/>
      <c r="H33" s="305"/>
      <c r="I33" s="305"/>
      <c r="J33" s="305"/>
      <c r="K33" s="305"/>
      <c r="L33" s="305"/>
      <c r="M33" s="306"/>
    </row>
    <row r="34" spans="2:13" ht="15" customHeight="1" x14ac:dyDescent="0.25">
      <c r="B34" s="298"/>
      <c r="C34" s="299"/>
      <c r="D34" s="307"/>
      <c r="E34" s="308"/>
      <c r="F34" s="308"/>
      <c r="G34" s="308"/>
      <c r="H34" s="308"/>
      <c r="I34" s="308"/>
      <c r="J34" s="308"/>
      <c r="K34" s="308"/>
      <c r="L34" s="308"/>
      <c r="M34" s="309"/>
    </row>
    <row r="35" spans="2:13" ht="15" customHeight="1" x14ac:dyDescent="0.25">
      <c r="B35" s="300"/>
      <c r="C35" s="301"/>
      <c r="D35" s="310"/>
      <c r="E35" s="311"/>
      <c r="F35" s="311"/>
      <c r="G35" s="311"/>
      <c r="H35" s="311"/>
      <c r="I35" s="311"/>
      <c r="J35" s="311"/>
      <c r="K35" s="311"/>
      <c r="L35" s="311"/>
      <c r="M35" s="312"/>
    </row>
    <row r="36" spans="2:13" ht="15" customHeight="1" x14ac:dyDescent="0.25">
      <c r="B36" s="296" t="s">
        <v>48</v>
      </c>
      <c r="C36" s="297"/>
      <c r="D36" s="304"/>
      <c r="E36" s="305"/>
      <c r="F36" s="305"/>
      <c r="G36" s="305"/>
      <c r="H36" s="305"/>
      <c r="I36" s="305"/>
      <c r="J36" s="305"/>
      <c r="K36" s="305"/>
      <c r="L36" s="305"/>
      <c r="M36" s="306"/>
    </row>
    <row r="37" spans="2:13" ht="15" customHeight="1" x14ac:dyDescent="0.25">
      <c r="B37" s="298"/>
      <c r="C37" s="299"/>
      <c r="D37" s="307"/>
      <c r="E37" s="308"/>
      <c r="F37" s="308"/>
      <c r="G37" s="308"/>
      <c r="H37" s="308"/>
      <c r="I37" s="308"/>
      <c r="J37" s="308"/>
      <c r="K37" s="308"/>
      <c r="L37" s="308"/>
      <c r="M37" s="309"/>
    </row>
    <row r="38" spans="2:13" ht="15" customHeight="1" thickBot="1" x14ac:dyDescent="0.3">
      <c r="B38" s="302"/>
      <c r="C38" s="303"/>
      <c r="D38" s="313"/>
      <c r="E38" s="314"/>
      <c r="F38" s="314"/>
      <c r="G38" s="314"/>
      <c r="H38" s="314"/>
      <c r="I38" s="314"/>
      <c r="J38" s="314"/>
      <c r="K38" s="314"/>
      <c r="L38" s="314"/>
      <c r="M38" s="315"/>
    </row>
    <row r="39" spans="2:13" ht="15" customHeight="1" thickBot="1" x14ac:dyDescent="0.3"/>
    <row r="40" spans="2:13" ht="15" customHeight="1" x14ac:dyDescent="0.25">
      <c r="B40" s="237" t="s">
        <v>129</v>
      </c>
      <c r="C40" s="238"/>
      <c r="D40" s="238"/>
      <c r="E40" s="238"/>
      <c r="F40" s="238"/>
      <c r="G40" s="238"/>
      <c r="H40" s="238"/>
      <c r="I40" s="238"/>
      <c r="J40" s="238"/>
      <c r="K40" s="238"/>
      <c r="L40" s="238"/>
      <c r="M40" s="239"/>
    </row>
    <row r="41" spans="2:13" ht="15" customHeight="1" x14ac:dyDescent="0.25">
      <c r="B41" s="240"/>
      <c r="C41" s="241"/>
      <c r="D41" s="241"/>
      <c r="E41" s="241"/>
      <c r="F41" s="241"/>
      <c r="G41" s="241"/>
      <c r="H41" s="241"/>
      <c r="I41" s="241"/>
      <c r="J41" s="241"/>
      <c r="K41" s="241"/>
      <c r="L41" s="241"/>
      <c r="M41" s="242"/>
    </row>
    <row r="42" spans="2:13" ht="15" customHeight="1" x14ac:dyDescent="0.25">
      <c r="B42" s="243" t="s">
        <v>146</v>
      </c>
      <c r="C42" s="244"/>
      <c r="D42" s="244"/>
      <c r="E42" s="244"/>
      <c r="F42" s="244"/>
      <c r="G42" s="244"/>
      <c r="H42" s="244"/>
      <c r="I42" s="244"/>
      <c r="J42" s="244"/>
      <c r="K42" s="244"/>
      <c r="L42" s="244"/>
      <c r="M42" s="245"/>
    </row>
    <row r="43" spans="2:13" ht="15" customHeight="1" x14ac:dyDescent="0.25">
      <c r="B43" s="246"/>
      <c r="C43" s="247"/>
      <c r="D43" s="247"/>
      <c r="E43" s="247"/>
      <c r="F43" s="247"/>
      <c r="G43" s="247"/>
      <c r="H43" s="247"/>
      <c r="I43" s="247"/>
      <c r="J43" s="247"/>
      <c r="K43" s="247"/>
      <c r="L43" s="247"/>
      <c r="M43" s="248"/>
    </row>
    <row r="44" spans="2:13" ht="15" customHeight="1" x14ac:dyDescent="0.25">
      <c r="B44" s="249"/>
      <c r="C44" s="247"/>
      <c r="D44" s="247"/>
      <c r="E44" s="247"/>
      <c r="F44" s="247"/>
      <c r="G44" s="247"/>
      <c r="H44" s="247"/>
      <c r="I44" s="247"/>
      <c r="J44" s="247"/>
      <c r="K44" s="247"/>
      <c r="L44" s="247"/>
      <c r="M44" s="248"/>
    </row>
    <row r="45" spans="2:13" ht="15" customHeight="1" x14ac:dyDescent="0.25">
      <c r="B45" s="250"/>
      <c r="C45" s="251"/>
      <c r="D45" s="251"/>
      <c r="E45" s="251"/>
      <c r="F45" s="251"/>
      <c r="G45" s="251"/>
      <c r="H45" s="251"/>
      <c r="I45" s="251"/>
      <c r="J45" s="251"/>
      <c r="K45" s="251"/>
      <c r="L45" s="251"/>
      <c r="M45" s="252"/>
    </row>
    <row r="46" spans="2:13" ht="17.399999999999999" customHeight="1" x14ac:dyDescent="0.25">
      <c r="B46" s="243" t="s">
        <v>130</v>
      </c>
      <c r="C46" s="244"/>
      <c r="D46" s="244"/>
      <c r="E46" s="244"/>
      <c r="F46" s="244"/>
      <c r="G46" s="244"/>
      <c r="H46" s="244"/>
      <c r="I46" s="244"/>
      <c r="J46" s="253"/>
      <c r="K46" s="136"/>
      <c r="L46" s="137"/>
      <c r="M46" s="139"/>
    </row>
    <row r="47" spans="2:13" ht="9.9" customHeight="1" x14ac:dyDescent="0.25">
      <c r="B47" s="249"/>
      <c r="C47" s="247"/>
      <c r="D47" s="247"/>
      <c r="E47" s="247"/>
      <c r="F47" s="247"/>
      <c r="G47" s="247"/>
      <c r="H47" s="247"/>
      <c r="I47" s="247"/>
      <c r="J47" s="254"/>
      <c r="K47" s="138"/>
      <c r="L47" s="124"/>
      <c r="M47" s="143" t="s">
        <v>131</v>
      </c>
    </row>
    <row r="48" spans="2:13" ht="17.399999999999999" customHeight="1" thickBot="1" x14ac:dyDescent="0.3">
      <c r="B48" s="255"/>
      <c r="C48" s="256"/>
      <c r="D48" s="256"/>
      <c r="E48" s="256"/>
      <c r="F48" s="256"/>
      <c r="G48" s="256"/>
      <c r="H48" s="256"/>
      <c r="I48" s="256"/>
      <c r="J48" s="257"/>
      <c r="K48" s="140"/>
      <c r="L48" s="141"/>
      <c r="M48" s="142"/>
    </row>
    <row r="49" spans="2:8" ht="15" customHeight="1" thickBot="1" x14ac:dyDescent="0.3"/>
    <row r="50" spans="2:8" ht="15" customHeight="1" x14ac:dyDescent="0.25">
      <c r="B50" s="270" t="s">
        <v>3</v>
      </c>
      <c r="C50" s="271"/>
      <c r="D50" s="271"/>
      <c r="E50" s="271"/>
      <c r="F50" s="272"/>
    </row>
    <row r="51" spans="2:8" ht="15" customHeight="1" x14ac:dyDescent="0.25">
      <c r="B51" s="273"/>
      <c r="C51" s="274"/>
      <c r="D51" s="274"/>
      <c r="E51" s="274"/>
      <c r="F51" s="275"/>
    </row>
    <row r="52" spans="2:8" ht="15" customHeight="1" x14ac:dyDescent="0.25">
      <c r="B52" s="276"/>
      <c r="C52" s="277"/>
      <c r="D52" s="277"/>
      <c r="E52" s="277"/>
      <c r="F52" s="278"/>
    </row>
    <row r="53" spans="2:8" ht="15" customHeight="1" x14ac:dyDescent="0.25">
      <c r="B53" s="279"/>
      <c r="C53" s="280"/>
      <c r="D53" s="280"/>
      <c r="E53" s="280"/>
      <c r="F53" s="281"/>
    </row>
    <row r="54" spans="2:8" ht="15" customHeight="1" x14ac:dyDescent="0.25">
      <c r="B54" s="279"/>
      <c r="C54" s="280"/>
      <c r="D54" s="280"/>
      <c r="E54" s="280"/>
      <c r="F54" s="281"/>
    </row>
    <row r="55" spans="2:8" ht="15" customHeight="1" x14ac:dyDescent="0.25">
      <c r="B55" s="279"/>
      <c r="C55" s="280"/>
      <c r="D55" s="280"/>
      <c r="E55" s="280"/>
      <c r="F55" s="281"/>
    </row>
    <row r="56" spans="2:8" ht="15" customHeight="1" thickBot="1" x14ac:dyDescent="0.3">
      <c r="B56" s="282"/>
      <c r="C56" s="283"/>
      <c r="D56" s="283"/>
      <c r="E56" s="283"/>
      <c r="F56" s="284"/>
    </row>
    <row r="58" spans="2:8" ht="15" customHeight="1" thickBot="1" x14ac:dyDescent="0.3"/>
    <row r="59" spans="2:8" ht="15" customHeight="1" thickBot="1" x14ac:dyDescent="0.3">
      <c r="B59" s="268" t="s">
        <v>4</v>
      </c>
      <c r="C59" s="269"/>
      <c r="D59" s="285"/>
      <c r="E59" s="286"/>
      <c r="F59" s="287"/>
    </row>
    <row r="60" spans="2:8" ht="15" customHeight="1" thickBot="1" x14ac:dyDescent="0.3"/>
    <row r="61" spans="2:8" ht="15" customHeight="1" x14ac:dyDescent="0.25">
      <c r="B61" s="259" t="s">
        <v>5</v>
      </c>
      <c r="C61" s="260"/>
      <c r="D61" s="260"/>
      <c r="E61" s="260"/>
      <c r="F61" s="260"/>
      <c r="G61" s="260"/>
      <c r="H61" s="261"/>
    </row>
    <row r="62" spans="2:8" ht="15" customHeight="1" x14ac:dyDescent="0.25">
      <c r="B62" s="262"/>
      <c r="C62" s="263"/>
      <c r="D62" s="263"/>
      <c r="E62" s="263"/>
      <c r="F62" s="263"/>
      <c r="G62" s="263"/>
      <c r="H62" s="264"/>
    </row>
    <row r="63" spans="2:8" ht="15" customHeight="1" x14ac:dyDescent="0.25">
      <c r="B63" s="262"/>
      <c r="C63" s="263"/>
      <c r="D63" s="263"/>
      <c r="E63" s="263"/>
      <c r="F63" s="263"/>
      <c r="G63" s="263"/>
      <c r="H63" s="264"/>
    </row>
    <row r="64" spans="2:8" ht="15" customHeight="1" x14ac:dyDescent="0.25">
      <c r="B64" s="262"/>
      <c r="C64" s="263"/>
      <c r="D64" s="263"/>
      <c r="E64" s="263"/>
      <c r="F64" s="263"/>
      <c r="G64" s="263"/>
      <c r="H64" s="264"/>
    </row>
    <row r="65" spans="2:14" ht="15" customHeight="1" x14ac:dyDescent="0.25">
      <c r="B65" s="262"/>
      <c r="C65" s="263"/>
      <c r="D65" s="263"/>
      <c r="E65" s="263"/>
      <c r="F65" s="263"/>
      <c r="G65" s="263"/>
      <c r="H65" s="264"/>
    </row>
    <row r="66" spans="2:14" ht="15" customHeight="1" thickBot="1" x14ac:dyDescent="0.3">
      <c r="B66" s="265"/>
      <c r="C66" s="266"/>
      <c r="D66" s="266"/>
      <c r="E66" s="266"/>
      <c r="F66" s="266"/>
      <c r="G66" s="266"/>
      <c r="H66" s="267"/>
    </row>
    <row r="67" spans="2:14" ht="15" customHeight="1" x14ac:dyDescent="0.25">
      <c r="I67" s="51"/>
      <c r="J67" s="51"/>
      <c r="K67" s="51"/>
      <c r="L67" s="51"/>
      <c r="M67" s="51"/>
    </row>
    <row r="68" spans="2:14" ht="15" customHeight="1" x14ac:dyDescent="0.25">
      <c r="B68" s="4" t="str">
        <f ca="1">CONCATENATE("ausgedruckt am: ",TEXT(TODAY(),"[$-F800]TTTT, MMMM TT, JJJJ"))</f>
        <v>ausgedruckt am: Freitag, 10. Oktober 2025</v>
      </c>
    </row>
    <row r="69" spans="2:14" ht="15" customHeight="1" x14ac:dyDescent="0.25">
      <c r="N69" s="104" t="s">
        <v>212</v>
      </c>
    </row>
  </sheetData>
  <sheetProtection algorithmName="SHA-512" hashValue="2uoWGilI+6+FYKlK+jXO/mODCqW7JORrqI9vAgrr+uj7ldYEX+sG7rilB70+wLKmtgMLJ4CYhP4pDdsHYRF+Ig==" saltValue="zij+IY+5SN+xqhzASVeNXQ==" spinCount="100000" sheet="1" objects="1" scenarios="1" selectLockedCells="1"/>
  <mergeCells count="26">
    <mergeCell ref="B33:C35"/>
    <mergeCell ref="B36:C38"/>
    <mergeCell ref="D36:M38"/>
    <mergeCell ref="D33:M35"/>
    <mergeCell ref="D30:M32"/>
    <mergeCell ref="B30:C32"/>
    <mergeCell ref="B25:M26"/>
    <mergeCell ref="B27:C29"/>
    <mergeCell ref="D27:M29"/>
    <mergeCell ref="B8:M11"/>
    <mergeCell ref="B40:M41"/>
    <mergeCell ref="B42:M45"/>
    <mergeCell ref="B46:J48"/>
    <mergeCell ref="B1:M6"/>
    <mergeCell ref="B61:H66"/>
    <mergeCell ref="B59:C59"/>
    <mergeCell ref="B50:F51"/>
    <mergeCell ref="B52:F56"/>
    <mergeCell ref="D59:F59"/>
    <mergeCell ref="B13:M14"/>
    <mergeCell ref="B15:C17"/>
    <mergeCell ref="B18:C20"/>
    <mergeCell ref="B21:C23"/>
    <mergeCell ref="D18:M20"/>
    <mergeCell ref="D15:M17"/>
    <mergeCell ref="D21:M23"/>
  </mergeCells>
  <pageMargins left="0.70866141732283472" right="0.70866141732283472" top="0.78740157480314965" bottom="0.78740157480314965" header="0.31496062992125984" footer="0.31496062992125984"/>
  <pageSetup paperSize="9" scale="69" orientation="portrait" verticalDpi="0" r:id="rId1"/>
  <headerFooter>
    <oddHeader>&amp;C&amp;"Arial,Standard"&amp;A</oddHeader>
    <oddFooter>&amp;C&amp;"Arial,Standard"Seite &amp;P von &amp;N</oddFooter>
  </headerFooter>
  <drawing r:id="rId2"/>
  <extLst>
    <ext xmlns:x14="http://schemas.microsoft.com/office/spreadsheetml/2009/9/main" uri="{CCE6A557-97BC-4b89-ADB6-D9C93CAAB3DF}">
      <x14:dataValidations xmlns:xm="http://schemas.microsoft.com/office/excel/2006/main" count="1">
        <x14:dataValidation type="list" showInputMessage="1" showErrorMessage="1">
          <x14:formula1>
            <xm:f>Checkliste!$B$57:$B$58</xm:f>
          </x14:formula1>
          <xm:sqref>L47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B1:O58"/>
  <sheetViews>
    <sheetView showGridLines="0" showRowColHeaders="0" view="pageBreakPreview" zoomScaleNormal="100" zoomScaleSheetLayoutView="100" workbookViewId="0">
      <selection activeCell="K13" sqref="K13"/>
    </sheetView>
  </sheetViews>
  <sheetFormatPr baseColWidth="10" defaultColWidth="11.44140625" defaultRowHeight="15" customHeight="1" x14ac:dyDescent="0.25"/>
  <cols>
    <col min="1" max="1" width="2.5546875" style="5" customWidth="1"/>
    <col min="2" max="9" width="11.44140625" style="5"/>
    <col min="10" max="10" width="5.33203125" style="5" customWidth="1"/>
    <col min="11" max="11" width="1.88671875" style="5" customWidth="1"/>
    <col min="12" max="13" width="5.33203125" style="5" customWidth="1"/>
    <col min="14" max="14" width="1.88671875" style="5" customWidth="1"/>
    <col min="15" max="15" width="5.33203125" style="5" customWidth="1"/>
    <col min="16" max="16" width="2.5546875" style="5" customWidth="1"/>
    <col min="17" max="16384" width="11.44140625" style="5"/>
  </cols>
  <sheetData>
    <row r="1" spans="2:15" ht="15" customHeight="1" x14ac:dyDescent="0.25">
      <c r="B1" s="258"/>
      <c r="C1" s="258"/>
      <c r="D1" s="258"/>
      <c r="E1" s="258"/>
      <c r="F1" s="258"/>
      <c r="G1" s="258"/>
      <c r="H1" s="258"/>
      <c r="I1" s="258"/>
      <c r="J1" s="258"/>
      <c r="K1" s="258"/>
      <c r="L1" s="258"/>
      <c r="M1" s="258"/>
      <c r="N1" s="258"/>
      <c r="O1" s="258"/>
    </row>
    <row r="2" spans="2:15" ht="15" customHeight="1" x14ac:dyDescent="0.25">
      <c r="B2" s="258"/>
      <c r="C2" s="258"/>
      <c r="D2" s="258"/>
      <c r="E2" s="258"/>
      <c r="F2" s="258"/>
      <c r="G2" s="258"/>
      <c r="H2" s="258"/>
      <c r="I2" s="258"/>
      <c r="J2" s="258"/>
      <c r="K2" s="258"/>
      <c r="L2" s="258"/>
      <c r="M2" s="258"/>
      <c r="N2" s="258"/>
      <c r="O2" s="258"/>
    </row>
    <row r="3" spans="2:15" ht="15" customHeight="1" x14ac:dyDescent="0.25">
      <c r="B3" s="258"/>
      <c r="C3" s="258"/>
      <c r="D3" s="258"/>
      <c r="E3" s="258"/>
      <c r="F3" s="258"/>
      <c r="G3" s="258"/>
      <c r="H3" s="258"/>
      <c r="I3" s="258"/>
      <c r="J3" s="258"/>
      <c r="K3" s="258"/>
      <c r="L3" s="258"/>
      <c r="M3" s="258"/>
      <c r="N3" s="258"/>
      <c r="O3" s="258"/>
    </row>
    <row r="4" spans="2:15" ht="15" customHeight="1" x14ac:dyDescent="0.25">
      <c r="B4" s="258"/>
      <c r="C4" s="258"/>
      <c r="D4" s="258"/>
      <c r="E4" s="258"/>
      <c r="F4" s="258"/>
      <c r="G4" s="258"/>
      <c r="H4" s="258"/>
      <c r="I4" s="258"/>
      <c r="J4" s="258"/>
      <c r="K4" s="258"/>
      <c r="L4" s="258"/>
      <c r="M4" s="258"/>
      <c r="N4" s="258"/>
      <c r="O4" s="258"/>
    </row>
    <row r="5" spans="2:15" ht="15" customHeight="1" x14ac:dyDescent="0.25">
      <c r="B5" s="258"/>
      <c r="C5" s="258"/>
      <c r="D5" s="258"/>
      <c r="E5" s="258"/>
      <c r="F5" s="258"/>
      <c r="G5" s="258"/>
      <c r="H5" s="258"/>
      <c r="I5" s="258"/>
      <c r="J5" s="258"/>
      <c r="K5" s="258"/>
      <c r="L5" s="258"/>
      <c r="M5" s="258"/>
      <c r="N5" s="258"/>
      <c r="O5" s="258"/>
    </row>
    <row r="6" spans="2:15" ht="15" customHeight="1" x14ac:dyDescent="0.25">
      <c r="B6" s="258"/>
      <c r="C6" s="258"/>
      <c r="D6" s="258"/>
      <c r="E6" s="258"/>
      <c r="F6" s="258"/>
      <c r="G6" s="258"/>
      <c r="H6" s="258"/>
      <c r="I6" s="258"/>
      <c r="J6" s="258"/>
      <c r="K6" s="258"/>
      <c r="L6" s="258"/>
      <c r="M6" s="258"/>
      <c r="N6" s="258"/>
      <c r="O6" s="258"/>
    </row>
    <row r="7" spans="2:15" ht="15" customHeight="1" thickBot="1" x14ac:dyDescent="0.3"/>
    <row r="8" spans="2:15" ht="15" customHeight="1" x14ac:dyDescent="0.25">
      <c r="B8" s="336" t="s">
        <v>6</v>
      </c>
      <c r="C8" s="337"/>
      <c r="D8" s="337"/>
      <c r="E8" s="337"/>
      <c r="F8" s="337"/>
      <c r="G8" s="337"/>
      <c r="H8" s="337"/>
      <c r="I8" s="337"/>
      <c r="J8" s="329" t="s">
        <v>127</v>
      </c>
      <c r="K8" s="329"/>
      <c r="L8" s="329"/>
      <c r="M8" s="329" t="s">
        <v>126</v>
      </c>
      <c r="N8" s="329"/>
      <c r="O8" s="330"/>
    </row>
    <row r="9" spans="2:15" ht="15" customHeight="1" x14ac:dyDescent="0.25">
      <c r="B9" s="338"/>
      <c r="C9" s="339"/>
      <c r="D9" s="339"/>
      <c r="E9" s="339"/>
      <c r="F9" s="339"/>
      <c r="G9" s="339"/>
      <c r="H9" s="339"/>
      <c r="I9" s="339"/>
      <c r="J9" s="331"/>
      <c r="K9" s="331"/>
      <c r="L9" s="331"/>
      <c r="M9" s="331"/>
      <c r="N9" s="331"/>
      <c r="O9" s="332"/>
    </row>
    <row r="10" spans="2:15" ht="15" customHeight="1" x14ac:dyDescent="0.25">
      <c r="B10" s="338"/>
      <c r="C10" s="339"/>
      <c r="D10" s="339"/>
      <c r="E10" s="339"/>
      <c r="F10" s="339"/>
      <c r="G10" s="339"/>
      <c r="H10" s="339"/>
      <c r="I10" s="339"/>
      <c r="J10" s="331"/>
      <c r="K10" s="331"/>
      <c r="L10" s="331"/>
      <c r="M10" s="331"/>
      <c r="N10" s="331"/>
      <c r="O10" s="332"/>
    </row>
    <row r="11" spans="2:15" ht="15" customHeight="1" x14ac:dyDescent="0.25">
      <c r="B11" s="340"/>
      <c r="C11" s="341"/>
      <c r="D11" s="341"/>
      <c r="E11" s="341"/>
      <c r="F11" s="341"/>
      <c r="G11" s="341"/>
      <c r="H11" s="341"/>
      <c r="I11" s="341"/>
      <c r="J11" s="333"/>
      <c r="K11" s="333"/>
      <c r="L11" s="333"/>
      <c r="M11" s="333"/>
      <c r="N11" s="333"/>
      <c r="O11" s="334"/>
    </row>
    <row r="12" spans="2:15" ht="17.399999999999999" customHeight="1" x14ac:dyDescent="0.25">
      <c r="B12" s="323" t="s">
        <v>7</v>
      </c>
      <c r="C12" s="326" t="s">
        <v>21</v>
      </c>
      <c r="D12" s="326"/>
      <c r="E12" s="326"/>
      <c r="F12" s="326"/>
      <c r="G12" s="326"/>
      <c r="H12" s="326"/>
      <c r="I12" s="326"/>
      <c r="J12" s="119"/>
      <c r="K12" s="120"/>
      <c r="L12" s="121"/>
      <c r="M12" s="119"/>
      <c r="N12" s="120"/>
      <c r="O12" s="122"/>
    </row>
    <row r="13" spans="2:15" ht="9.9" customHeight="1" x14ac:dyDescent="0.25">
      <c r="B13" s="323"/>
      <c r="C13" s="326"/>
      <c r="D13" s="326"/>
      <c r="E13" s="326"/>
      <c r="F13" s="326"/>
      <c r="G13" s="326"/>
      <c r="H13" s="326"/>
      <c r="I13" s="326"/>
      <c r="J13" s="123"/>
      <c r="K13" s="124"/>
      <c r="L13" s="125"/>
      <c r="M13" s="123"/>
      <c r="N13" s="124"/>
      <c r="O13" s="126"/>
    </row>
    <row r="14" spans="2:15" ht="17.399999999999999" customHeight="1" x14ac:dyDescent="0.25">
      <c r="B14" s="323"/>
      <c r="C14" s="326"/>
      <c r="D14" s="326"/>
      <c r="E14" s="326"/>
      <c r="F14" s="326"/>
      <c r="G14" s="326"/>
      <c r="H14" s="326"/>
      <c r="I14" s="326"/>
      <c r="J14" s="127"/>
      <c r="K14" s="128"/>
      <c r="L14" s="129"/>
      <c r="M14" s="127"/>
      <c r="N14" s="128"/>
      <c r="O14" s="130"/>
    </row>
    <row r="15" spans="2:15" ht="17.399999999999999" customHeight="1" x14ac:dyDescent="0.25">
      <c r="B15" s="323" t="s">
        <v>8</v>
      </c>
      <c r="C15" s="335" t="s">
        <v>207</v>
      </c>
      <c r="D15" s="335"/>
      <c r="E15" s="335"/>
      <c r="F15" s="335"/>
      <c r="G15" s="335"/>
      <c r="H15" s="335"/>
      <c r="I15" s="335"/>
      <c r="J15" s="119"/>
      <c r="K15" s="120"/>
      <c r="L15" s="121"/>
      <c r="M15" s="119"/>
      <c r="N15" s="120"/>
      <c r="O15" s="122"/>
    </row>
    <row r="16" spans="2:15" ht="9.9" customHeight="1" x14ac:dyDescent="0.25">
      <c r="B16" s="323"/>
      <c r="C16" s="335"/>
      <c r="D16" s="335"/>
      <c r="E16" s="335"/>
      <c r="F16" s="335"/>
      <c r="G16" s="335"/>
      <c r="H16" s="335"/>
      <c r="I16" s="335"/>
      <c r="J16" s="123"/>
      <c r="K16" s="124"/>
      <c r="L16" s="125"/>
      <c r="M16" s="123"/>
      <c r="N16" s="124"/>
      <c r="O16" s="126"/>
    </row>
    <row r="17" spans="2:15" ht="17.399999999999999" customHeight="1" x14ac:dyDescent="0.25">
      <c r="B17" s="323"/>
      <c r="C17" s="335"/>
      <c r="D17" s="335"/>
      <c r="E17" s="335"/>
      <c r="F17" s="335"/>
      <c r="G17" s="335"/>
      <c r="H17" s="335"/>
      <c r="I17" s="335"/>
      <c r="J17" s="127"/>
      <c r="K17" s="128"/>
      <c r="L17" s="129"/>
      <c r="M17" s="127"/>
      <c r="N17" s="128"/>
      <c r="O17" s="130"/>
    </row>
    <row r="18" spans="2:15" ht="17.399999999999999" customHeight="1" x14ac:dyDescent="0.25">
      <c r="B18" s="323" t="s">
        <v>9</v>
      </c>
      <c r="C18" s="326" t="s">
        <v>22</v>
      </c>
      <c r="D18" s="326"/>
      <c r="E18" s="326"/>
      <c r="F18" s="326"/>
      <c r="G18" s="326"/>
      <c r="H18" s="326"/>
      <c r="I18" s="326"/>
      <c r="J18" s="119"/>
      <c r="K18" s="120"/>
      <c r="L18" s="121"/>
      <c r="M18" s="119"/>
      <c r="N18" s="120"/>
      <c r="O18" s="122"/>
    </row>
    <row r="19" spans="2:15" ht="9.9" customHeight="1" x14ac:dyDescent="0.25">
      <c r="B19" s="323"/>
      <c r="C19" s="326"/>
      <c r="D19" s="326"/>
      <c r="E19" s="326"/>
      <c r="F19" s="326"/>
      <c r="G19" s="326"/>
      <c r="H19" s="326"/>
      <c r="I19" s="326"/>
      <c r="J19" s="123"/>
      <c r="K19" s="124"/>
      <c r="L19" s="125"/>
      <c r="M19" s="123"/>
      <c r="N19" s="124"/>
      <c r="O19" s="126"/>
    </row>
    <row r="20" spans="2:15" ht="17.399999999999999" customHeight="1" x14ac:dyDescent="0.25">
      <c r="B20" s="323"/>
      <c r="C20" s="326"/>
      <c r="D20" s="326"/>
      <c r="E20" s="326"/>
      <c r="F20" s="326"/>
      <c r="G20" s="326"/>
      <c r="H20" s="326"/>
      <c r="I20" s="326"/>
      <c r="J20" s="127"/>
      <c r="K20" s="128"/>
      <c r="L20" s="129"/>
      <c r="M20" s="127"/>
      <c r="N20" s="128"/>
      <c r="O20" s="130"/>
    </row>
    <row r="21" spans="2:15" ht="17.399999999999999" customHeight="1" x14ac:dyDescent="0.25">
      <c r="B21" s="323" t="s">
        <v>10</v>
      </c>
      <c r="C21" s="326" t="s">
        <v>23</v>
      </c>
      <c r="D21" s="326"/>
      <c r="E21" s="326"/>
      <c r="F21" s="326"/>
      <c r="G21" s="326"/>
      <c r="H21" s="326"/>
      <c r="I21" s="326"/>
      <c r="J21" s="119"/>
      <c r="K21" s="120"/>
      <c r="L21" s="121"/>
      <c r="M21" s="119"/>
      <c r="N21" s="120"/>
      <c r="O21" s="122"/>
    </row>
    <row r="22" spans="2:15" ht="9.9" customHeight="1" x14ac:dyDescent="0.25">
      <c r="B22" s="323"/>
      <c r="C22" s="326"/>
      <c r="D22" s="326"/>
      <c r="E22" s="326"/>
      <c r="F22" s="326"/>
      <c r="G22" s="326"/>
      <c r="H22" s="326"/>
      <c r="I22" s="326"/>
      <c r="J22" s="123"/>
      <c r="K22" s="124"/>
      <c r="L22" s="125"/>
      <c r="M22" s="123"/>
      <c r="N22" s="124"/>
      <c r="O22" s="126"/>
    </row>
    <row r="23" spans="2:15" ht="17.399999999999999" customHeight="1" x14ac:dyDescent="0.25">
      <c r="B23" s="323"/>
      <c r="C23" s="326"/>
      <c r="D23" s="326"/>
      <c r="E23" s="326"/>
      <c r="F23" s="326"/>
      <c r="G23" s="326"/>
      <c r="H23" s="326"/>
      <c r="I23" s="326"/>
      <c r="J23" s="127"/>
      <c r="K23" s="128"/>
      <c r="L23" s="129"/>
      <c r="M23" s="127"/>
      <c r="N23" s="128"/>
      <c r="O23" s="130"/>
    </row>
    <row r="24" spans="2:15" ht="17.399999999999999" customHeight="1" x14ac:dyDescent="0.25">
      <c r="B24" s="323" t="s">
        <v>11</v>
      </c>
      <c r="C24" s="326" t="s">
        <v>24</v>
      </c>
      <c r="D24" s="326"/>
      <c r="E24" s="326"/>
      <c r="F24" s="326"/>
      <c r="G24" s="326"/>
      <c r="H24" s="326"/>
      <c r="I24" s="326"/>
      <c r="J24" s="119"/>
      <c r="K24" s="120"/>
      <c r="L24" s="121"/>
      <c r="M24" s="119"/>
      <c r="N24" s="120"/>
      <c r="O24" s="122"/>
    </row>
    <row r="25" spans="2:15" ht="9.9" customHeight="1" x14ac:dyDescent="0.25">
      <c r="B25" s="323"/>
      <c r="C25" s="326"/>
      <c r="D25" s="326"/>
      <c r="E25" s="326"/>
      <c r="F25" s="326"/>
      <c r="G25" s="326"/>
      <c r="H25" s="326"/>
      <c r="I25" s="326"/>
      <c r="J25" s="123"/>
      <c r="K25" s="124"/>
      <c r="L25" s="125"/>
      <c r="M25" s="123"/>
      <c r="N25" s="124"/>
      <c r="O25" s="126"/>
    </row>
    <row r="26" spans="2:15" ht="17.399999999999999" customHeight="1" x14ac:dyDescent="0.25">
      <c r="B26" s="323"/>
      <c r="C26" s="326"/>
      <c r="D26" s="326"/>
      <c r="E26" s="326"/>
      <c r="F26" s="326"/>
      <c r="G26" s="326"/>
      <c r="H26" s="326"/>
      <c r="I26" s="326"/>
      <c r="J26" s="127"/>
      <c r="K26" s="128"/>
      <c r="L26" s="129"/>
      <c r="M26" s="127"/>
      <c r="N26" s="128"/>
      <c r="O26" s="130"/>
    </row>
    <row r="27" spans="2:15" ht="17.399999999999999" customHeight="1" x14ac:dyDescent="0.25">
      <c r="B27" s="323" t="s">
        <v>12</v>
      </c>
      <c r="C27" s="326" t="s">
        <v>25</v>
      </c>
      <c r="D27" s="326"/>
      <c r="E27" s="326"/>
      <c r="F27" s="326"/>
      <c r="G27" s="326"/>
      <c r="H27" s="326"/>
      <c r="I27" s="326"/>
      <c r="J27" s="119"/>
      <c r="K27" s="120"/>
      <c r="L27" s="121"/>
      <c r="M27" s="119"/>
      <c r="N27" s="120"/>
      <c r="O27" s="122"/>
    </row>
    <row r="28" spans="2:15" ht="9.9" customHeight="1" x14ac:dyDescent="0.25">
      <c r="B28" s="323"/>
      <c r="C28" s="326"/>
      <c r="D28" s="326"/>
      <c r="E28" s="326"/>
      <c r="F28" s="326"/>
      <c r="G28" s="326"/>
      <c r="H28" s="326"/>
      <c r="I28" s="326"/>
      <c r="J28" s="123"/>
      <c r="K28" s="124"/>
      <c r="L28" s="125"/>
      <c r="M28" s="123"/>
      <c r="N28" s="124"/>
      <c r="O28" s="126"/>
    </row>
    <row r="29" spans="2:15" ht="17.399999999999999" customHeight="1" x14ac:dyDescent="0.25">
      <c r="B29" s="323"/>
      <c r="C29" s="326"/>
      <c r="D29" s="326"/>
      <c r="E29" s="326"/>
      <c r="F29" s="326"/>
      <c r="G29" s="326"/>
      <c r="H29" s="326"/>
      <c r="I29" s="326"/>
      <c r="J29" s="127"/>
      <c r="K29" s="128"/>
      <c r="L29" s="129"/>
      <c r="M29" s="127"/>
      <c r="N29" s="128"/>
      <c r="O29" s="130"/>
    </row>
    <row r="30" spans="2:15" ht="17.399999999999999" customHeight="1" x14ac:dyDescent="0.25">
      <c r="B30" s="323" t="s">
        <v>13</v>
      </c>
      <c r="C30" s="326" t="s">
        <v>43</v>
      </c>
      <c r="D30" s="326"/>
      <c r="E30" s="326"/>
      <c r="F30" s="326"/>
      <c r="G30" s="326"/>
      <c r="H30" s="326"/>
      <c r="I30" s="326"/>
      <c r="J30" s="119"/>
      <c r="K30" s="120"/>
      <c r="L30" s="121"/>
      <c r="M30" s="119"/>
      <c r="N30" s="120"/>
      <c r="O30" s="122"/>
    </row>
    <row r="31" spans="2:15" ht="9.9" customHeight="1" x14ac:dyDescent="0.25">
      <c r="B31" s="323"/>
      <c r="C31" s="326"/>
      <c r="D31" s="326"/>
      <c r="E31" s="326"/>
      <c r="F31" s="326"/>
      <c r="G31" s="326"/>
      <c r="H31" s="326"/>
      <c r="I31" s="326"/>
      <c r="J31" s="123"/>
      <c r="K31" s="124"/>
      <c r="L31" s="125"/>
      <c r="M31" s="123"/>
      <c r="N31" s="124"/>
      <c r="O31" s="126"/>
    </row>
    <row r="32" spans="2:15" ht="17.399999999999999" customHeight="1" x14ac:dyDescent="0.25">
      <c r="B32" s="323"/>
      <c r="C32" s="326"/>
      <c r="D32" s="326"/>
      <c r="E32" s="326"/>
      <c r="F32" s="326"/>
      <c r="G32" s="326"/>
      <c r="H32" s="326"/>
      <c r="I32" s="326"/>
      <c r="J32" s="127"/>
      <c r="K32" s="128"/>
      <c r="L32" s="129"/>
      <c r="M32" s="127"/>
      <c r="N32" s="128"/>
      <c r="O32" s="130"/>
    </row>
    <row r="33" spans="2:15" ht="17.399999999999999" customHeight="1" x14ac:dyDescent="0.25">
      <c r="B33" s="323" t="s">
        <v>14</v>
      </c>
      <c r="C33" s="326" t="s">
        <v>26</v>
      </c>
      <c r="D33" s="326"/>
      <c r="E33" s="326"/>
      <c r="F33" s="326"/>
      <c r="G33" s="326"/>
      <c r="H33" s="326"/>
      <c r="I33" s="326"/>
      <c r="J33" s="119"/>
      <c r="K33" s="120"/>
      <c r="L33" s="121"/>
      <c r="M33" s="119"/>
      <c r="N33" s="120"/>
      <c r="O33" s="122"/>
    </row>
    <row r="34" spans="2:15" ht="9.9" customHeight="1" x14ac:dyDescent="0.25">
      <c r="B34" s="323"/>
      <c r="C34" s="326"/>
      <c r="D34" s="326"/>
      <c r="E34" s="326"/>
      <c r="F34" s="326"/>
      <c r="G34" s="326"/>
      <c r="H34" s="326"/>
      <c r="I34" s="326"/>
      <c r="J34" s="123"/>
      <c r="K34" s="124"/>
      <c r="L34" s="125"/>
      <c r="M34" s="123"/>
      <c r="N34" s="124"/>
      <c r="O34" s="126"/>
    </row>
    <row r="35" spans="2:15" ht="17.399999999999999" customHeight="1" x14ac:dyDescent="0.25">
      <c r="B35" s="323"/>
      <c r="C35" s="326"/>
      <c r="D35" s="326"/>
      <c r="E35" s="326"/>
      <c r="F35" s="326"/>
      <c r="G35" s="326"/>
      <c r="H35" s="326"/>
      <c r="I35" s="326"/>
      <c r="J35" s="127"/>
      <c r="K35" s="128"/>
      <c r="L35" s="129"/>
      <c r="M35" s="127"/>
      <c r="N35" s="128"/>
      <c r="O35" s="130"/>
    </row>
    <row r="36" spans="2:15" ht="17.399999999999999" customHeight="1" x14ac:dyDescent="0.25">
      <c r="B36" s="323" t="s">
        <v>15</v>
      </c>
      <c r="C36" s="326" t="s">
        <v>27</v>
      </c>
      <c r="D36" s="326"/>
      <c r="E36" s="326"/>
      <c r="F36" s="326"/>
      <c r="G36" s="326"/>
      <c r="H36" s="326"/>
      <c r="I36" s="326"/>
      <c r="J36" s="119"/>
      <c r="K36" s="120"/>
      <c r="L36" s="121"/>
      <c r="M36" s="119"/>
      <c r="N36" s="120"/>
      <c r="O36" s="122"/>
    </row>
    <row r="37" spans="2:15" ht="9.9" customHeight="1" x14ac:dyDescent="0.25">
      <c r="B37" s="323"/>
      <c r="C37" s="326"/>
      <c r="D37" s="326"/>
      <c r="E37" s="326"/>
      <c r="F37" s="326"/>
      <c r="G37" s="326"/>
      <c r="H37" s="326"/>
      <c r="I37" s="326"/>
      <c r="J37" s="123"/>
      <c r="K37" s="124"/>
      <c r="L37" s="125"/>
      <c r="M37" s="123"/>
      <c r="N37" s="124"/>
      <c r="O37" s="126"/>
    </row>
    <row r="38" spans="2:15" ht="17.399999999999999" customHeight="1" x14ac:dyDescent="0.25">
      <c r="B38" s="323"/>
      <c r="C38" s="326"/>
      <c r="D38" s="326"/>
      <c r="E38" s="326"/>
      <c r="F38" s="326"/>
      <c r="G38" s="326"/>
      <c r="H38" s="326"/>
      <c r="I38" s="326"/>
      <c r="J38" s="127"/>
      <c r="K38" s="128"/>
      <c r="L38" s="129"/>
      <c r="M38" s="127"/>
      <c r="N38" s="128"/>
      <c r="O38" s="130"/>
    </row>
    <row r="39" spans="2:15" ht="17.399999999999999" customHeight="1" x14ac:dyDescent="0.25">
      <c r="B39" s="323" t="s">
        <v>16</v>
      </c>
      <c r="C39" s="326" t="s">
        <v>118</v>
      </c>
      <c r="D39" s="326"/>
      <c r="E39" s="326"/>
      <c r="F39" s="326"/>
      <c r="G39" s="326"/>
      <c r="H39" s="326"/>
      <c r="I39" s="326"/>
      <c r="J39" s="119"/>
      <c r="K39" s="120"/>
      <c r="L39" s="121"/>
      <c r="M39" s="119"/>
      <c r="N39" s="120"/>
      <c r="O39" s="122"/>
    </row>
    <row r="40" spans="2:15" ht="9.9" customHeight="1" x14ac:dyDescent="0.25">
      <c r="B40" s="323"/>
      <c r="C40" s="326"/>
      <c r="D40" s="326"/>
      <c r="E40" s="326"/>
      <c r="F40" s="326"/>
      <c r="G40" s="326"/>
      <c r="H40" s="326"/>
      <c r="I40" s="326"/>
      <c r="J40" s="123"/>
      <c r="K40" s="124"/>
      <c r="L40" s="125"/>
      <c r="M40" s="123"/>
      <c r="N40" s="124"/>
      <c r="O40" s="126"/>
    </row>
    <row r="41" spans="2:15" ht="17.399999999999999" customHeight="1" x14ac:dyDescent="0.25">
      <c r="B41" s="323"/>
      <c r="C41" s="326"/>
      <c r="D41" s="326"/>
      <c r="E41" s="326"/>
      <c r="F41" s="326"/>
      <c r="G41" s="326"/>
      <c r="H41" s="326"/>
      <c r="I41" s="326"/>
      <c r="J41" s="127"/>
      <c r="K41" s="128"/>
      <c r="L41" s="129"/>
      <c r="M41" s="127"/>
      <c r="N41" s="128"/>
      <c r="O41" s="130"/>
    </row>
    <row r="42" spans="2:15" ht="17.399999999999999" customHeight="1" x14ac:dyDescent="0.25">
      <c r="B42" s="323" t="s">
        <v>17</v>
      </c>
      <c r="C42" s="326" t="s">
        <v>28</v>
      </c>
      <c r="D42" s="326"/>
      <c r="E42" s="326"/>
      <c r="F42" s="326"/>
      <c r="G42" s="326"/>
      <c r="H42" s="326"/>
      <c r="I42" s="326"/>
      <c r="J42" s="119"/>
      <c r="K42" s="120"/>
      <c r="L42" s="121"/>
      <c r="M42" s="119"/>
      <c r="N42" s="120"/>
      <c r="O42" s="122"/>
    </row>
    <row r="43" spans="2:15" ht="9.9" customHeight="1" x14ac:dyDescent="0.25">
      <c r="B43" s="323"/>
      <c r="C43" s="326"/>
      <c r="D43" s="326"/>
      <c r="E43" s="326"/>
      <c r="F43" s="326"/>
      <c r="G43" s="326"/>
      <c r="H43" s="326"/>
      <c r="I43" s="326"/>
      <c r="J43" s="123"/>
      <c r="K43" s="124"/>
      <c r="L43" s="125"/>
      <c r="M43" s="123"/>
      <c r="N43" s="124"/>
      <c r="O43" s="126"/>
    </row>
    <row r="44" spans="2:15" ht="17.399999999999999" customHeight="1" x14ac:dyDescent="0.25">
      <c r="B44" s="323"/>
      <c r="C44" s="326"/>
      <c r="D44" s="326"/>
      <c r="E44" s="326"/>
      <c r="F44" s="326"/>
      <c r="G44" s="326"/>
      <c r="H44" s="326"/>
      <c r="I44" s="326"/>
      <c r="J44" s="127"/>
      <c r="K44" s="128"/>
      <c r="L44" s="129"/>
      <c r="M44" s="127"/>
      <c r="N44" s="128"/>
      <c r="O44" s="130"/>
    </row>
    <row r="45" spans="2:15" ht="17.399999999999999" customHeight="1" x14ac:dyDescent="0.25">
      <c r="B45" s="323" t="s">
        <v>18</v>
      </c>
      <c r="C45" s="326" t="s">
        <v>29</v>
      </c>
      <c r="D45" s="326"/>
      <c r="E45" s="326"/>
      <c r="F45" s="326"/>
      <c r="G45" s="326"/>
      <c r="H45" s="326"/>
      <c r="I45" s="326"/>
      <c r="J45" s="119"/>
      <c r="K45" s="120"/>
      <c r="L45" s="121"/>
      <c r="M45" s="119"/>
      <c r="N45" s="120"/>
      <c r="O45" s="122"/>
    </row>
    <row r="46" spans="2:15" ht="9.9" customHeight="1" x14ac:dyDescent="0.25">
      <c r="B46" s="323"/>
      <c r="C46" s="326"/>
      <c r="D46" s="326"/>
      <c r="E46" s="326"/>
      <c r="F46" s="326"/>
      <c r="G46" s="326"/>
      <c r="H46" s="326"/>
      <c r="I46" s="326"/>
      <c r="J46" s="123"/>
      <c r="K46" s="124"/>
      <c r="L46" s="125"/>
      <c r="M46" s="123"/>
      <c r="N46" s="124"/>
      <c r="O46" s="126"/>
    </row>
    <row r="47" spans="2:15" ht="17.399999999999999" customHeight="1" x14ac:dyDescent="0.25">
      <c r="B47" s="323"/>
      <c r="C47" s="326"/>
      <c r="D47" s="326"/>
      <c r="E47" s="326"/>
      <c r="F47" s="326"/>
      <c r="G47" s="326"/>
      <c r="H47" s="326"/>
      <c r="I47" s="326"/>
      <c r="J47" s="127"/>
      <c r="K47" s="128"/>
      <c r="L47" s="129"/>
      <c r="M47" s="127"/>
      <c r="N47" s="128"/>
      <c r="O47" s="130"/>
    </row>
    <row r="48" spans="2:15" ht="17.399999999999999" customHeight="1" x14ac:dyDescent="0.25">
      <c r="B48" s="323" t="s">
        <v>19</v>
      </c>
      <c r="C48" s="326" t="s">
        <v>30</v>
      </c>
      <c r="D48" s="326"/>
      <c r="E48" s="326"/>
      <c r="F48" s="326"/>
      <c r="G48" s="326"/>
      <c r="H48" s="326"/>
      <c r="I48" s="326"/>
      <c r="J48" s="119"/>
      <c r="K48" s="120"/>
      <c r="L48" s="121"/>
      <c r="M48" s="119"/>
      <c r="N48" s="120"/>
      <c r="O48" s="122"/>
    </row>
    <row r="49" spans="2:15" ht="9.9" customHeight="1" x14ac:dyDescent="0.25">
      <c r="B49" s="323"/>
      <c r="C49" s="326"/>
      <c r="D49" s="326"/>
      <c r="E49" s="326"/>
      <c r="F49" s="326"/>
      <c r="G49" s="326"/>
      <c r="H49" s="326"/>
      <c r="I49" s="326"/>
      <c r="J49" s="123"/>
      <c r="K49" s="124"/>
      <c r="L49" s="125"/>
      <c r="M49" s="123"/>
      <c r="N49" s="124"/>
      <c r="O49" s="126"/>
    </row>
    <row r="50" spans="2:15" ht="17.399999999999999" customHeight="1" x14ac:dyDescent="0.25">
      <c r="B50" s="323"/>
      <c r="C50" s="326"/>
      <c r="D50" s="326"/>
      <c r="E50" s="326"/>
      <c r="F50" s="326"/>
      <c r="G50" s="326"/>
      <c r="H50" s="326"/>
      <c r="I50" s="326"/>
      <c r="J50" s="127"/>
      <c r="K50" s="128"/>
      <c r="L50" s="129"/>
      <c r="M50" s="127"/>
      <c r="N50" s="128"/>
      <c r="O50" s="130"/>
    </row>
    <row r="51" spans="2:15" ht="17.399999999999999" customHeight="1" x14ac:dyDescent="0.25">
      <c r="B51" s="323" t="s">
        <v>20</v>
      </c>
      <c r="C51" s="326" t="s">
        <v>31</v>
      </c>
      <c r="D51" s="326"/>
      <c r="E51" s="326"/>
      <c r="F51" s="326"/>
      <c r="G51" s="326"/>
      <c r="H51" s="326"/>
      <c r="I51" s="326"/>
      <c r="J51" s="119"/>
      <c r="K51" s="120"/>
      <c r="L51" s="121"/>
      <c r="M51" s="119"/>
      <c r="N51" s="120"/>
      <c r="O51" s="122"/>
    </row>
    <row r="52" spans="2:15" ht="9.9" customHeight="1" x14ac:dyDescent="0.25">
      <c r="B52" s="323"/>
      <c r="C52" s="326"/>
      <c r="D52" s="326"/>
      <c r="E52" s="326"/>
      <c r="F52" s="326"/>
      <c r="G52" s="326"/>
      <c r="H52" s="326"/>
      <c r="I52" s="326"/>
      <c r="J52" s="123"/>
      <c r="K52" s="124"/>
      <c r="L52" s="125"/>
      <c r="M52" s="123"/>
      <c r="N52" s="124"/>
      <c r="O52" s="126"/>
    </row>
    <row r="53" spans="2:15" ht="17.399999999999999" customHeight="1" x14ac:dyDescent="0.25">
      <c r="B53" s="323"/>
      <c r="C53" s="326"/>
      <c r="D53" s="326"/>
      <c r="E53" s="326"/>
      <c r="F53" s="326"/>
      <c r="G53" s="326"/>
      <c r="H53" s="326"/>
      <c r="I53" s="326"/>
      <c r="J53" s="127"/>
      <c r="K53" s="128"/>
      <c r="L53" s="129"/>
      <c r="M53" s="127"/>
      <c r="N53" s="128"/>
      <c r="O53" s="130"/>
    </row>
    <row r="54" spans="2:15" ht="17.399999999999999" customHeight="1" x14ac:dyDescent="0.25">
      <c r="B54" s="323" t="s">
        <v>117</v>
      </c>
      <c r="C54" s="326" t="s">
        <v>32</v>
      </c>
      <c r="D54" s="326"/>
      <c r="E54" s="326"/>
      <c r="F54" s="326"/>
      <c r="G54" s="326"/>
      <c r="H54" s="326"/>
      <c r="I54" s="326"/>
      <c r="J54" s="119"/>
      <c r="K54" s="120"/>
      <c r="L54" s="121"/>
      <c r="M54" s="119"/>
      <c r="N54" s="120"/>
      <c r="O54" s="122"/>
    </row>
    <row r="55" spans="2:15" ht="9.9" customHeight="1" x14ac:dyDescent="0.25">
      <c r="B55" s="324"/>
      <c r="C55" s="327"/>
      <c r="D55" s="327"/>
      <c r="E55" s="327"/>
      <c r="F55" s="327"/>
      <c r="G55" s="327"/>
      <c r="H55" s="327"/>
      <c r="I55" s="327"/>
      <c r="J55" s="123"/>
      <c r="K55" s="124"/>
      <c r="L55" s="125"/>
      <c r="M55" s="123"/>
      <c r="N55" s="124"/>
      <c r="O55" s="126"/>
    </row>
    <row r="56" spans="2:15" ht="17.399999999999999" customHeight="1" thickBot="1" x14ac:dyDescent="0.3">
      <c r="B56" s="325"/>
      <c r="C56" s="328"/>
      <c r="D56" s="328"/>
      <c r="E56" s="328"/>
      <c r="F56" s="328"/>
      <c r="G56" s="328"/>
      <c r="H56" s="328"/>
      <c r="I56" s="328"/>
      <c r="J56" s="131"/>
      <c r="K56" s="132"/>
      <c r="L56" s="133"/>
      <c r="M56" s="131"/>
      <c r="N56" s="132"/>
      <c r="O56" s="134"/>
    </row>
    <row r="57" spans="2:15" ht="15" customHeight="1" x14ac:dyDescent="0.25">
      <c r="B57" s="135" t="s">
        <v>124</v>
      </c>
    </row>
    <row r="58" spans="2:15" ht="15" customHeight="1" x14ac:dyDescent="0.25">
      <c r="B58" s="135"/>
    </row>
  </sheetData>
  <sheetProtection algorithmName="SHA-512" hashValue="4Q3DADnbYTeIGy8n6krqt6cUvCpjUE8CjbkntkPXINlQP5GcfycjOMakQbWhFbB4z0+NszReEZNiXJ/2QVVZ6A==" saltValue="i85NjnEqR2YkTo4CHb/F8w==" spinCount="100000" sheet="1" selectLockedCells="1"/>
  <mergeCells count="34">
    <mergeCell ref="B1:O6"/>
    <mergeCell ref="B30:B32"/>
    <mergeCell ref="C21:I23"/>
    <mergeCell ref="B8:I11"/>
    <mergeCell ref="B15:B17"/>
    <mergeCell ref="B18:B20"/>
    <mergeCell ref="B21:B23"/>
    <mergeCell ref="C30:I32"/>
    <mergeCell ref="B12:B14"/>
    <mergeCell ref="C18:I20"/>
    <mergeCell ref="B24:B26"/>
    <mergeCell ref="B27:B29"/>
    <mergeCell ref="C54:I56"/>
    <mergeCell ref="C48:I50"/>
    <mergeCell ref="C51:I53"/>
    <mergeCell ref="M8:O11"/>
    <mergeCell ref="C12:I14"/>
    <mergeCell ref="C42:I44"/>
    <mergeCell ref="C36:I38"/>
    <mergeCell ref="C45:I47"/>
    <mergeCell ref="C24:I26"/>
    <mergeCell ref="J8:L11"/>
    <mergeCell ref="C15:I17"/>
    <mergeCell ref="C33:I35"/>
    <mergeCell ref="C27:I29"/>
    <mergeCell ref="C39:I41"/>
    <mergeCell ref="B33:B35"/>
    <mergeCell ref="B54:B56"/>
    <mergeCell ref="B45:B47"/>
    <mergeCell ref="B48:B50"/>
    <mergeCell ref="B51:B53"/>
    <mergeCell ref="B36:B38"/>
    <mergeCell ref="B39:B41"/>
    <mergeCell ref="B42:B44"/>
  </mergeCells>
  <dataValidations count="1">
    <dataValidation type="list" allowBlank="1" showInputMessage="1" showErrorMessage="1" sqref="K13 N13 K16 N16 K19 N19 K22 N22 K25 N25 K28 N28 K31 N31 K34 N34 K37 N37 K40 N40 K43 N43 K46 N46 K49 N49 K52 N52 K55 N55">
      <formula1>$B$57:$B$58</formula1>
    </dataValidation>
  </dataValidations>
  <pageMargins left="0.70866141732283472" right="0.70866141732283472" top="0.78740157480314965" bottom="0.78740157480314965" header="0.31496062992125984" footer="0.31496062992125984"/>
  <pageSetup paperSize="9" scale="68" orientation="portrait" verticalDpi="0" r:id="rId1"/>
  <headerFooter>
    <oddHeader>&amp;C&amp;"Arial,Standard"&amp;A</oddHeader>
    <oddFooter>&amp;C&amp;"Arial,Standard"Seite &amp;P von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B1:K44"/>
  <sheetViews>
    <sheetView showGridLines="0" showRowColHeaders="0" view="pageBreakPreview" zoomScaleNormal="100" zoomScaleSheetLayoutView="100" workbookViewId="0">
      <selection activeCell="I33" sqref="I33:K33"/>
    </sheetView>
  </sheetViews>
  <sheetFormatPr baseColWidth="10" defaultColWidth="11.44140625" defaultRowHeight="15" customHeight="1" x14ac:dyDescent="0.25"/>
  <cols>
    <col min="1" max="1" width="2.5546875" style="5" customWidth="1"/>
    <col min="2" max="8" width="11.44140625" style="5"/>
    <col min="9" max="11" width="11.44140625" style="72"/>
    <col min="12" max="12" width="2.5546875" style="5" customWidth="1"/>
    <col min="13" max="16384" width="11.44140625" style="5"/>
  </cols>
  <sheetData>
    <row r="1" spans="2:11" ht="15" customHeight="1" x14ac:dyDescent="0.25">
      <c r="B1" s="365"/>
      <c r="C1" s="365"/>
      <c r="D1" s="365"/>
      <c r="E1" s="365"/>
      <c r="F1" s="365"/>
      <c r="G1" s="365"/>
      <c r="H1" s="365"/>
      <c r="I1" s="365"/>
      <c r="J1" s="365"/>
      <c r="K1" s="365"/>
    </row>
    <row r="2" spans="2:11" ht="15" customHeight="1" x14ac:dyDescent="0.25">
      <c r="B2" s="365"/>
      <c r="C2" s="365"/>
      <c r="D2" s="365"/>
      <c r="E2" s="365"/>
      <c r="F2" s="365"/>
      <c r="G2" s="365"/>
      <c r="H2" s="365"/>
      <c r="I2" s="365"/>
      <c r="J2" s="365"/>
      <c r="K2" s="365"/>
    </row>
    <row r="3" spans="2:11" ht="15" customHeight="1" x14ac:dyDescent="0.25">
      <c r="B3" s="365"/>
      <c r="C3" s="365"/>
      <c r="D3" s="365"/>
      <c r="E3" s="365"/>
      <c r="F3" s="365"/>
      <c r="G3" s="365"/>
      <c r="H3" s="365"/>
      <c r="I3" s="365"/>
      <c r="J3" s="365"/>
      <c r="K3" s="365"/>
    </row>
    <row r="4" spans="2:11" ht="15" customHeight="1" x14ac:dyDescent="0.25">
      <c r="B4" s="365"/>
      <c r="C4" s="365"/>
      <c r="D4" s="365"/>
      <c r="E4" s="365"/>
      <c r="F4" s="365"/>
      <c r="G4" s="365"/>
      <c r="H4" s="365"/>
      <c r="I4" s="365"/>
      <c r="J4" s="365"/>
      <c r="K4" s="365"/>
    </row>
    <row r="5" spans="2:11" ht="15" customHeight="1" x14ac:dyDescent="0.25">
      <c r="B5" s="365"/>
      <c r="C5" s="365"/>
      <c r="D5" s="365"/>
      <c r="E5" s="365"/>
      <c r="F5" s="365"/>
      <c r="G5" s="365"/>
      <c r="H5" s="365"/>
      <c r="I5" s="365"/>
      <c r="J5" s="365"/>
      <c r="K5" s="365"/>
    </row>
    <row r="6" spans="2:11" ht="15" customHeight="1" thickBot="1" x14ac:dyDescent="0.3">
      <c r="B6" s="365"/>
      <c r="C6" s="365"/>
      <c r="D6" s="365"/>
      <c r="E6" s="365"/>
      <c r="F6" s="365"/>
      <c r="G6" s="365"/>
      <c r="H6" s="365"/>
      <c r="I6" s="365"/>
      <c r="J6" s="365"/>
      <c r="K6" s="365"/>
    </row>
    <row r="7" spans="2:11" ht="15" customHeight="1" x14ac:dyDescent="0.25">
      <c r="B7" s="366" t="s">
        <v>197</v>
      </c>
      <c r="C7" s="367"/>
      <c r="D7" s="367"/>
      <c r="E7" s="367"/>
      <c r="F7" s="367"/>
      <c r="G7" s="367"/>
      <c r="H7" s="367"/>
      <c r="I7" s="367"/>
      <c r="J7" s="367"/>
      <c r="K7" s="368"/>
    </row>
    <row r="8" spans="2:11" ht="15" customHeight="1" thickBot="1" x14ac:dyDescent="0.3">
      <c r="B8" s="369"/>
      <c r="C8" s="370"/>
      <c r="D8" s="370"/>
      <c r="E8" s="370"/>
      <c r="F8" s="370"/>
      <c r="G8" s="370"/>
      <c r="H8" s="370"/>
      <c r="I8" s="370"/>
      <c r="J8" s="370"/>
      <c r="K8" s="371"/>
    </row>
    <row r="9" spans="2:11" ht="15" customHeight="1" thickBot="1" x14ac:dyDescent="0.3"/>
    <row r="10" spans="2:11" ht="15" customHeight="1" x14ac:dyDescent="0.25">
      <c r="B10" s="380" t="s">
        <v>196</v>
      </c>
      <c r="C10" s="374" t="s">
        <v>33</v>
      </c>
      <c r="D10" s="375"/>
      <c r="E10" s="375"/>
      <c r="F10" s="375"/>
      <c r="G10" s="376"/>
      <c r="H10" s="372" t="s">
        <v>44</v>
      </c>
      <c r="I10" s="361" t="s">
        <v>34</v>
      </c>
      <c r="J10" s="361"/>
      <c r="K10" s="362"/>
    </row>
    <row r="11" spans="2:11" ht="15" customHeight="1" x14ac:dyDescent="0.25">
      <c r="B11" s="381"/>
      <c r="C11" s="377"/>
      <c r="D11" s="378"/>
      <c r="E11" s="378"/>
      <c r="F11" s="378"/>
      <c r="G11" s="379"/>
      <c r="H11" s="373"/>
      <c r="I11" s="226">
        <v>2026</v>
      </c>
      <c r="J11" s="227">
        <v>2027</v>
      </c>
      <c r="K11" s="228">
        <v>2028</v>
      </c>
    </row>
    <row r="12" spans="2:11" ht="15" customHeight="1" x14ac:dyDescent="0.25">
      <c r="B12" s="381"/>
      <c r="C12" s="377"/>
      <c r="D12" s="378"/>
      <c r="E12" s="378"/>
      <c r="F12" s="378"/>
      <c r="G12" s="379"/>
      <c r="H12" s="373"/>
      <c r="I12" s="229">
        <v>6</v>
      </c>
      <c r="J12" s="229">
        <v>12</v>
      </c>
      <c r="K12" s="230">
        <v>6</v>
      </c>
    </row>
    <row r="13" spans="2:11" ht="15" customHeight="1" x14ac:dyDescent="0.25">
      <c r="B13" s="382">
        <v>1</v>
      </c>
      <c r="C13" s="384" t="str">
        <f>IF('Standort 1'!D14&lt;&gt;0,'Standort 1'!D14,"")</f>
        <v>xxx</v>
      </c>
      <c r="D13" s="385"/>
      <c r="E13" s="385"/>
      <c r="F13" s="385"/>
      <c r="G13" s="386"/>
      <c r="H13" s="396" t="str">
        <f>IF('Standort 1'!D18="SR I = Teilraum Innere Stadt","SR I",
IF('Standort 1'!D18="SR II = Teilraum Hallescher Norden","SR II",
IF('Standort 1'!D18="SR III = Teilraum Hallescher Osten","SR III",
IF('Standort 1'!D18="SR IV = Teilraum Hallescher Süden","SR IV",
IF('Standort 1'!D18="SR V = Teilraum Hallescher Westen","SR V",
IF('Standort 1'!D18="SRÜ = sozialraumübergreifend = Stadtweite Angebote","SRÜ",
""))))))</f>
        <v/>
      </c>
      <c r="I13" s="398">
        <f>'Standort 1'!H94+H96</f>
        <v>0</v>
      </c>
      <c r="J13" s="398">
        <f>'Standort 1'!I94+I96</f>
        <v>0</v>
      </c>
      <c r="K13" s="400">
        <f>'Standort 1'!J94+J96</f>
        <v>0</v>
      </c>
    </row>
    <row r="14" spans="2:11" ht="15" customHeight="1" x14ac:dyDescent="0.25">
      <c r="B14" s="383"/>
      <c r="C14" s="387"/>
      <c r="D14" s="388"/>
      <c r="E14" s="388"/>
      <c r="F14" s="388"/>
      <c r="G14" s="389"/>
      <c r="H14" s="397"/>
      <c r="I14" s="399"/>
      <c r="J14" s="399"/>
      <c r="K14" s="401"/>
    </row>
    <row r="15" spans="2:11" ht="15" customHeight="1" x14ac:dyDescent="0.25">
      <c r="B15" s="382">
        <v>2</v>
      </c>
      <c r="C15" s="384" t="str">
        <f>IF('Standort 2'!D14&lt;&gt;0,'Standort 2'!D14,"")</f>
        <v>xxx</v>
      </c>
      <c r="D15" s="385"/>
      <c r="E15" s="385"/>
      <c r="F15" s="385"/>
      <c r="G15" s="386"/>
      <c r="H15" s="396" t="str">
        <f>IF('Standort 2'!D18="SR I = Teilraum Innere Stadt","SR I",
IF('Standort 2'!D18="SR II = Teilraum Hallescher Norden","SR II",
IF('Standort 2'!D18="SR III = Teilraum Hallescher Osten","SR III",
IF('Standort 2'!D18="SR IV = Teilraum Hallescher Süden","SR IV",
IF('Standort 2'!D18="SR V = Teilraum Hallescher Westen","SR V",
IF('Standort 2'!D18="SRÜ = sozialraumübergreifend = Stadtweite Angebote","SRÜ",
""))))))</f>
        <v/>
      </c>
      <c r="I15" s="402">
        <f>'Standort 2'!H94+H96</f>
        <v>0</v>
      </c>
      <c r="J15" s="402">
        <f>'Standort 2'!I94+I96</f>
        <v>0</v>
      </c>
      <c r="K15" s="403">
        <f>'Standort 2'!J94+J96</f>
        <v>0</v>
      </c>
    </row>
    <row r="16" spans="2:11" ht="15" customHeight="1" x14ac:dyDescent="0.25">
      <c r="B16" s="383"/>
      <c r="C16" s="387"/>
      <c r="D16" s="388"/>
      <c r="E16" s="388"/>
      <c r="F16" s="388"/>
      <c r="G16" s="389"/>
      <c r="H16" s="397"/>
      <c r="I16" s="399"/>
      <c r="J16" s="399"/>
      <c r="K16" s="401"/>
    </row>
    <row r="17" spans="2:11" ht="15" customHeight="1" x14ac:dyDescent="0.25">
      <c r="B17" s="382">
        <v>3</v>
      </c>
      <c r="C17" s="390" t="str">
        <f>IF('Standort 3'!D14&lt;&gt;0,'Standort 3'!D14,"")</f>
        <v>xxx</v>
      </c>
      <c r="D17" s="391"/>
      <c r="E17" s="391"/>
      <c r="F17" s="391"/>
      <c r="G17" s="392"/>
      <c r="H17" s="396" t="str">
        <f>IF('Standort 3'!D18="SR I = Teilraum Innere Stadt","SR I",
IF('Standort 3'!D18="SR II = Teilraum Hallescher Norden","SR II",
IF('Standort 3'!D18="SR III = Teilraum Hallescher Osten","SR III",
IF('Standort 3'!D18="SR IV = Teilraum Hallescher Süden","SR IV",
IF('Standort 3'!D18="SR V = Teilraum Hallescher Westen","SR V",
IF('Standort 3'!D18="SRÜ = sozialraumübergreifend = Stadtweite Angebote","SRÜ",
""))))))</f>
        <v/>
      </c>
      <c r="I17" s="402">
        <f>'Standort 3'!H94+H96</f>
        <v>0</v>
      </c>
      <c r="J17" s="402">
        <f>'Standort 3'!I94+I96</f>
        <v>0</v>
      </c>
      <c r="K17" s="403">
        <f>'Standort 3'!J94+J96</f>
        <v>0</v>
      </c>
    </row>
    <row r="18" spans="2:11" ht="15" customHeight="1" x14ac:dyDescent="0.25">
      <c r="B18" s="383"/>
      <c r="C18" s="393"/>
      <c r="D18" s="394"/>
      <c r="E18" s="394"/>
      <c r="F18" s="394"/>
      <c r="G18" s="395"/>
      <c r="H18" s="397"/>
      <c r="I18" s="399"/>
      <c r="J18" s="399"/>
      <c r="K18" s="401"/>
    </row>
    <row r="19" spans="2:11" ht="15" customHeight="1" x14ac:dyDescent="0.25">
      <c r="B19" s="382">
        <v>4</v>
      </c>
      <c r="C19" s="390" t="str">
        <f>IF('Standort 4'!D14&lt;&gt;0,'Standort 4'!D14,"")</f>
        <v>xxx</v>
      </c>
      <c r="D19" s="391"/>
      <c r="E19" s="391"/>
      <c r="F19" s="391"/>
      <c r="G19" s="392"/>
      <c r="H19" s="396" t="str">
        <f>IF('Standort 4'!D18="SR I = Teilraum Innere Stadt","SR I",
IF('Standort 4'!D18="SR II = Teilraum Hallescher Norden","SR II",
IF('Standort 4'!D18="SR III = Teilraum Hallescher Osten","SR III",
IF('Standort 4'!D18="SR IV = Teilraum Hallescher Süden","SR IV",
IF('Standort 4'!D18="SR V = Teilraum Hallescher Westen","SR V",
IF('Standort 4'!D18="SRÜ = sozialraumübergreifend = Stadtweite Angebote","SRÜ",
""))))))</f>
        <v/>
      </c>
      <c r="I19" s="402">
        <f>'Standort 4'!H94+H96</f>
        <v>0</v>
      </c>
      <c r="J19" s="402">
        <f>'Standort 4'!I94+I96</f>
        <v>0</v>
      </c>
      <c r="K19" s="403">
        <f>'Standort 4'!J94+J96</f>
        <v>0</v>
      </c>
    </row>
    <row r="20" spans="2:11" ht="15" customHeight="1" x14ac:dyDescent="0.25">
      <c r="B20" s="383"/>
      <c r="C20" s="393"/>
      <c r="D20" s="394"/>
      <c r="E20" s="394"/>
      <c r="F20" s="394"/>
      <c r="G20" s="395"/>
      <c r="H20" s="397"/>
      <c r="I20" s="399"/>
      <c r="J20" s="399"/>
      <c r="K20" s="401"/>
    </row>
    <row r="21" spans="2:11" ht="15" customHeight="1" thickBot="1" x14ac:dyDescent="0.3">
      <c r="B21" s="56"/>
      <c r="C21" s="353" t="s">
        <v>35</v>
      </c>
      <c r="D21" s="353"/>
      <c r="E21" s="353"/>
      <c r="F21" s="353"/>
      <c r="G21" s="354"/>
      <c r="H21" s="58" t="s">
        <v>36</v>
      </c>
      <c r="I21" s="59">
        <f>SUM(I13:I20)</f>
        <v>0</v>
      </c>
      <c r="J21" s="59">
        <f>SUM(J13:J20)</f>
        <v>0</v>
      </c>
      <c r="K21" s="60">
        <f>SUM(K13:K20)</f>
        <v>0</v>
      </c>
    </row>
    <row r="22" spans="2:11" ht="15" customHeight="1" thickBot="1" x14ac:dyDescent="0.3"/>
    <row r="23" spans="2:11" ht="15" customHeight="1" x14ac:dyDescent="0.25">
      <c r="B23" s="355" t="s">
        <v>37</v>
      </c>
      <c r="C23" s="356"/>
      <c r="D23" s="356"/>
      <c r="E23" s="356"/>
      <c r="F23" s="356"/>
      <c r="G23" s="356"/>
      <c r="H23" s="356"/>
      <c r="I23" s="361" t="s">
        <v>34</v>
      </c>
      <c r="J23" s="361"/>
      <c r="K23" s="362"/>
    </row>
    <row r="24" spans="2:11" ht="15" customHeight="1" x14ac:dyDescent="0.25">
      <c r="B24" s="357"/>
      <c r="C24" s="358"/>
      <c r="D24" s="358"/>
      <c r="E24" s="358"/>
      <c r="F24" s="358"/>
      <c r="G24" s="358"/>
      <c r="H24" s="358"/>
      <c r="I24" s="226">
        <v>2026</v>
      </c>
      <c r="J24" s="227">
        <v>2027</v>
      </c>
      <c r="K24" s="228">
        <v>2028</v>
      </c>
    </row>
    <row r="25" spans="2:11" ht="15" customHeight="1" x14ac:dyDescent="0.25">
      <c r="B25" s="359"/>
      <c r="C25" s="360"/>
      <c r="D25" s="360"/>
      <c r="E25" s="360"/>
      <c r="F25" s="360"/>
      <c r="G25" s="360"/>
      <c r="H25" s="360"/>
      <c r="I25" s="229">
        <v>6</v>
      </c>
      <c r="J25" s="229">
        <v>12</v>
      </c>
      <c r="K25" s="230">
        <v>6</v>
      </c>
    </row>
    <row r="26" spans="2:11" ht="15" customHeight="1" x14ac:dyDescent="0.25">
      <c r="B26" s="55"/>
      <c r="C26" s="363" t="s">
        <v>38</v>
      </c>
      <c r="D26" s="363"/>
      <c r="E26" s="363"/>
      <c r="F26" s="363"/>
      <c r="G26" s="363"/>
      <c r="H26" s="363"/>
      <c r="I26" s="68">
        <f>'Standort 1'!H75+'Standort 2'!H75+'Standort 3'!H75+'Standort 4'!H75</f>
        <v>0</v>
      </c>
      <c r="J26" s="68">
        <f>'Standort 1'!I75+'Standort 2'!I75+'Standort 3'!I75+'Standort 4'!I75</f>
        <v>0</v>
      </c>
      <c r="K26" s="66">
        <f>'Standort 1'!J75+'Standort 2'!J75+'Standort 3'!J75+'Standort 4'!J75</f>
        <v>0</v>
      </c>
    </row>
    <row r="27" spans="2:11" ht="15" customHeight="1" x14ac:dyDescent="0.25">
      <c r="B27" s="55"/>
      <c r="C27" s="364" t="s">
        <v>39</v>
      </c>
      <c r="D27" s="364"/>
      <c r="E27" s="364"/>
      <c r="F27" s="364"/>
      <c r="G27" s="364"/>
      <c r="H27" s="364"/>
      <c r="I27" s="68">
        <f>'Standort 1'!H81+'Standort 2'!H81+'Standort 3'!H81+'Standort 4'!H81</f>
        <v>0</v>
      </c>
      <c r="J27" s="68">
        <f>'Standort 1'!I81+'Standort 2'!I81+'Standort 3'!I81+'Standort 4'!I81</f>
        <v>0</v>
      </c>
      <c r="K27" s="66">
        <f>'Standort 1'!J81+'Standort 2'!J81+'Standort 3'!J81+'Standort 4'!J81</f>
        <v>0</v>
      </c>
    </row>
    <row r="28" spans="2:11" ht="15" customHeight="1" x14ac:dyDescent="0.25">
      <c r="B28" s="55"/>
      <c r="C28" s="364" t="s">
        <v>203</v>
      </c>
      <c r="D28" s="364"/>
      <c r="E28" s="364"/>
      <c r="F28" s="364"/>
      <c r="G28" s="364"/>
      <c r="H28" s="364"/>
      <c r="I28" s="62">
        <f>SUM('Standort 1'!H88:H89)+SUM('Standort 2'!H88:H89)+SUM('Standort 3'!H88:H89)+SUM('Standort 4'!H88:H89)</f>
        <v>0</v>
      </c>
      <c r="J28" s="62">
        <f>SUM('Standort 1'!I88:I89)+SUM('Standort 2'!I88:I89)+SUM('Standort 3'!I88:I89)+SUM('Standort 4'!I88:I89)</f>
        <v>0</v>
      </c>
      <c r="K28" s="63">
        <f>SUM('Standort 1'!J88:J89)+SUM('Standort 2'!J88:J89)+SUM('Standort 3'!J88:J89)+SUM('Standort 4'!J88:J89)</f>
        <v>0</v>
      </c>
    </row>
    <row r="29" spans="2:11" ht="15" customHeight="1" x14ac:dyDescent="0.25">
      <c r="B29" s="55"/>
      <c r="C29" s="186"/>
      <c r="D29" s="186"/>
      <c r="E29" s="186"/>
      <c r="F29" s="186"/>
      <c r="G29" s="186"/>
      <c r="H29" s="186"/>
      <c r="I29" s="73"/>
      <c r="J29" s="73"/>
      <c r="K29" s="74"/>
    </row>
    <row r="30" spans="2:11" ht="15" customHeight="1" thickBot="1" x14ac:dyDescent="0.3">
      <c r="B30" s="56"/>
      <c r="C30" s="57"/>
      <c r="D30" s="57"/>
      <c r="E30" s="57"/>
      <c r="F30" s="57"/>
      <c r="G30" s="57"/>
      <c r="H30" s="61" t="s">
        <v>36</v>
      </c>
      <c r="I30" s="59">
        <f>SUM(I26:I28)</f>
        <v>0</v>
      </c>
      <c r="J30" s="59">
        <f>SUM(J26:J28)</f>
        <v>0</v>
      </c>
      <c r="K30" s="60">
        <f>SUM(K26:K28)</f>
        <v>0</v>
      </c>
    </row>
    <row r="31" spans="2:11" ht="15" customHeight="1" thickBot="1" x14ac:dyDescent="0.3"/>
    <row r="32" spans="2:11" ht="15" customHeight="1" x14ac:dyDescent="0.25">
      <c r="B32" s="355" t="s">
        <v>40</v>
      </c>
      <c r="C32" s="356"/>
      <c r="D32" s="356"/>
      <c r="E32" s="356"/>
      <c r="F32" s="356"/>
      <c r="G32" s="356"/>
      <c r="H32" s="356"/>
      <c r="I32" s="361" t="s">
        <v>34</v>
      </c>
      <c r="J32" s="361"/>
      <c r="K32" s="362"/>
    </row>
    <row r="33" spans="2:11" ht="15" customHeight="1" x14ac:dyDescent="0.25">
      <c r="B33" s="357"/>
      <c r="C33" s="358"/>
      <c r="D33" s="358"/>
      <c r="E33" s="358"/>
      <c r="F33" s="358"/>
      <c r="G33" s="358"/>
      <c r="H33" s="358"/>
      <c r="I33" s="226">
        <v>2026</v>
      </c>
      <c r="J33" s="227">
        <v>2027</v>
      </c>
      <c r="K33" s="228">
        <v>2028</v>
      </c>
    </row>
    <row r="34" spans="2:11" ht="15" customHeight="1" x14ac:dyDescent="0.25">
      <c r="B34" s="359"/>
      <c r="C34" s="360"/>
      <c r="D34" s="360"/>
      <c r="E34" s="360"/>
      <c r="F34" s="360"/>
      <c r="G34" s="360"/>
      <c r="H34" s="360"/>
      <c r="I34" s="229">
        <v>6</v>
      </c>
      <c r="J34" s="229">
        <v>12</v>
      </c>
      <c r="K34" s="230">
        <v>6</v>
      </c>
    </row>
    <row r="35" spans="2:11" ht="15" customHeight="1" x14ac:dyDescent="0.25">
      <c r="B35" s="231"/>
      <c r="C35" s="232" t="s">
        <v>198</v>
      </c>
      <c r="D35" s="233"/>
      <c r="E35" s="233"/>
      <c r="F35" s="233"/>
      <c r="G35" s="233"/>
      <c r="H35" s="234"/>
      <c r="I35" s="235">
        <f>'Standort 1'!H94+'Standort 2'!H94+'Standort 3'!H94+'Standort 4'!H94</f>
        <v>0</v>
      </c>
      <c r="J35" s="235">
        <f>'Standort 1'!I94+'Standort 2'!I94+'Standort 3'!I94+'Standort 4'!I94</f>
        <v>0</v>
      </c>
      <c r="K35" s="236">
        <f>'Standort 1'!J94+'Standort 2'!J94+'Standort 3'!J94+'Standort 4'!J94</f>
        <v>0</v>
      </c>
    </row>
    <row r="36" spans="2:11" ht="15" customHeight="1" x14ac:dyDescent="0.25">
      <c r="B36" s="231"/>
      <c r="C36" s="232" t="s">
        <v>199</v>
      </c>
      <c r="D36" s="233"/>
      <c r="E36" s="233"/>
      <c r="F36" s="233"/>
      <c r="G36" s="233"/>
      <c r="H36" s="234"/>
      <c r="I36" s="235">
        <f>'Standort 1'!H95+'Standort 2'!H95+'Standort 3'!H95+'Standort 4'!H95</f>
        <v>0</v>
      </c>
      <c r="J36" s="235">
        <f>'Standort 1'!I95+'Standort 2'!I95+'Standort 3'!I95+'Standort 4'!I95</f>
        <v>0</v>
      </c>
      <c r="K36" s="236">
        <f>'Standort 1'!J95+'Standort 2'!J95+'Standort 3'!J95+'Standort 4'!J95</f>
        <v>0</v>
      </c>
    </row>
    <row r="37" spans="2:11" ht="15" customHeight="1" x14ac:dyDescent="0.25">
      <c r="B37" s="55"/>
      <c r="C37" s="346" t="s">
        <v>200</v>
      </c>
      <c r="D37" s="347"/>
      <c r="E37" s="347"/>
      <c r="F37" s="347"/>
      <c r="G37" s="347"/>
      <c r="H37" s="348"/>
      <c r="I37" s="68">
        <f>SUM(I38:I39)</f>
        <v>0</v>
      </c>
      <c r="J37" s="68">
        <f>SUM(J38:J39)</f>
        <v>0</v>
      </c>
      <c r="K37" s="66">
        <f>SUM(K38:K39)</f>
        <v>0</v>
      </c>
    </row>
    <row r="38" spans="2:11" ht="15" customHeight="1" x14ac:dyDescent="0.25">
      <c r="B38" s="55"/>
      <c r="C38" s="342"/>
      <c r="D38" s="343"/>
      <c r="E38" s="344" t="s">
        <v>41</v>
      </c>
      <c r="F38" s="344"/>
      <c r="G38" s="344"/>
      <c r="H38" s="345"/>
      <c r="I38" s="64">
        <f>'Standort 1'!H97+'Standort 2'!H97+'Standort 3'!H97+'Standort 4'!H97</f>
        <v>0</v>
      </c>
      <c r="J38" s="64">
        <f>'Standort 1'!I97+'Standort 2'!I97+'Standort 3'!I97+'Standort 4'!I97</f>
        <v>0</v>
      </c>
      <c r="K38" s="65">
        <f>'Standort 1'!J97+'Standort 2'!J97+'Standort 3'!J97+'Standort 4'!J97</f>
        <v>0</v>
      </c>
    </row>
    <row r="39" spans="2:11" ht="15" customHeight="1" x14ac:dyDescent="0.25">
      <c r="B39" s="55"/>
      <c r="C39" s="342"/>
      <c r="D39" s="343"/>
      <c r="E39" s="344" t="s">
        <v>201</v>
      </c>
      <c r="F39" s="344"/>
      <c r="G39" s="344"/>
      <c r="H39" s="345"/>
      <c r="I39" s="64">
        <f>'Standort 1'!H98+'Standort 2'!H98+'Standort 3'!H98+'Standort 4'!H98</f>
        <v>0</v>
      </c>
      <c r="J39" s="64">
        <f>'Standort 1'!I98+'Standort 2'!I98+'Standort 3'!I98+'Standort 4'!I98</f>
        <v>0</v>
      </c>
      <c r="K39" s="65">
        <f>'Standort 1'!J98+'Standort 2'!J98+'Standort 3'!J98+'Standort 4'!J98</f>
        <v>0</v>
      </c>
    </row>
    <row r="40" spans="2:11" ht="15" customHeight="1" x14ac:dyDescent="0.25">
      <c r="B40" s="55"/>
      <c r="C40" s="346" t="s">
        <v>202</v>
      </c>
      <c r="D40" s="347"/>
      <c r="E40" s="347"/>
      <c r="F40" s="347"/>
      <c r="G40" s="347"/>
      <c r="H40" s="348"/>
      <c r="I40" s="62">
        <f>SUM(I41:I42)</f>
        <v>0</v>
      </c>
      <c r="J40" s="62">
        <f>SUM(J41:J42)</f>
        <v>0</v>
      </c>
      <c r="K40" s="63">
        <f>SUM(K41:K42)</f>
        <v>0</v>
      </c>
    </row>
    <row r="41" spans="2:11" ht="15" customHeight="1" x14ac:dyDescent="0.25">
      <c r="B41" s="55"/>
      <c r="C41" s="342"/>
      <c r="D41" s="343"/>
      <c r="E41" s="344" t="s">
        <v>42</v>
      </c>
      <c r="F41" s="344"/>
      <c r="G41" s="344"/>
      <c r="H41" s="345"/>
      <c r="I41" s="64">
        <f>'Standort 1'!H100+'Standort 2'!H100+'Standort 3'!H100+'Standort 4'!H100</f>
        <v>0</v>
      </c>
      <c r="J41" s="64">
        <f>'Standort 1'!I100+'Standort 2'!I100+'Standort 3'!I100+'Standort 4'!I100</f>
        <v>0</v>
      </c>
      <c r="K41" s="65">
        <f>'Standort 1'!J100+'Standort 2'!J100+'Standort 3'!J100+'Standort 4'!J100</f>
        <v>0</v>
      </c>
    </row>
    <row r="42" spans="2:11" ht="15" customHeight="1" x14ac:dyDescent="0.25">
      <c r="B42" s="55"/>
      <c r="C42" s="351"/>
      <c r="D42" s="352"/>
      <c r="E42" s="349" t="s">
        <v>204</v>
      </c>
      <c r="F42" s="349"/>
      <c r="G42" s="349"/>
      <c r="H42" s="350"/>
      <c r="I42" s="64">
        <f>'Standort 1'!H101+'Standort 2'!H101+'Standort 3'!H101+'Standort 4'!H101</f>
        <v>0</v>
      </c>
      <c r="J42" s="64">
        <f>'Standort 1'!I101+'Standort 2'!I101+'Standort 3'!I101+'Standort 4'!I101</f>
        <v>0</v>
      </c>
      <c r="K42" s="65">
        <f>'Standort 1'!J101+'Standort 2'!J101+'Standort 3'!J101+'Standort 4'!J101</f>
        <v>0</v>
      </c>
    </row>
    <row r="43" spans="2:11" ht="15" customHeight="1" x14ac:dyDescent="0.25">
      <c r="B43" s="55"/>
      <c r="C43" s="186"/>
      <c r="D43" s="186"/>
      <c r="E43" s="186"/>
      <c r="F43" s="186"/>
      <c r="G43" s="186"/>
      <c r="H43" s="186"/>
      <c r="I43" s="73"/>
      <c r="J43" s="73"/>
      <c r="K43" s="74"/>
    </row>
    <row r="44" spans="2:11" ht="15" customHeight="1" thickBot="1" x14ac:dyDescent="0.3">
      <c r="B44" s="56"/>
      <c r="C44" s="57"/>
      <c r="D44" s="57"/>
      <c r="E44" s="57"/>
      <c r="F44" s="57"/>
      <c r="G44" s="57"/>
      <c r="H44" s="61" t="s">
        <v>36</v>
      </c>
      <c r="I44" s="59">
        <f>I35+I36+I37+I40</f>
        <v>0</v>
      </c>
      <c r="J44" s="59">
        <f>J37+J40</f>
        <v>0</v>
      </c>
      <c r="K44" s="60">
        <f>K37+K40</f>
        <v>0</v>
      </c>
    </row>
  </sheetData>
  <sheetProtection algorithmName="SHA-512" hashValue="nZCFXpJn1a83qZ7z9uVuSEDSQf4IW4zaJu4g5+Vl4iGR5+gWDyQDzMRbgkaZNrAQ/3iXSWZ9o5nOSOmVq80+7g==" saltValue="jR+dx7+SpAPXsBmETO0RKQ==" spinCount="100000" sheet="1" objects="1" scenarios="1" selectLockedCells="1"/>
  <mergeCells count="48">
    <mergeCell ref="H17:H18"/>
    <mergeCell ref="I17:I18"/>
    <mergeCell ref="J17:J18"/>
    <mergeCell ref="K17:K18"/>
    <mergeCell ref="H19:H20"/>
    <mergeCell ref="I19:I20"/>
    <mergeCell ref="J19:J20"/>
    <mergeCell ref="K19:K20"/>
    <mergeCell ref="H13:H14"/>
    <mergeCell ref="I13:I14"/>
    <mergeCell ref="J13:J14"/>
    <mergeCell ref="K13:K14"/>
    <mergeCell ref="H15:H16"/>
    <mergeCell ref="I15:I16"/>
    <mergeCell ref="J15:J16"/>
    <mergeCell ref="K15:K16"/>
    <mergeCell ref="B13:B14"/>
    <mergeCell ref="B15:B16"/>
    <mergeCell ref="B17:B18"/>
    <mergeCell ref="B19:B20"/>
    <mergeCell ref="C13:G14"/>
    <mergeCell ref="C15:G16"/>
    <mergeCell ref="C17:G18"/>
    <mergeCell ref="C19:G20"/>
    <mergeCell ref="B1:K6"/>
    <mergeCell ref="B7:K8"/>
    <mergeCell ref="I10:K10"/>
    <mergeCell ref="H10:H12"/>
    <mergeCell ref="C10:G12"/>
    <mergeCell ref="B10:B12"/>
    <mergeCell ref="I23:K23"/>
    <mergeCell ref="C26:H26"/>
    <mergeCell ref="C27:H27"/>
    <mergeCell ref="B32:H34"/>
    <mergeCell ref="I32:K32"/>
    <mergeCell ref="C28:H28"/>
    <mergeCell ref="C21:G21"/>
    <mergeCell ref="B23:H25"/>
    <mergeCell ref="C38:D38"/>
    <mergeCell ref="C37:H37"/>
    <mergeCell ref="E38:H38"/>
    <mergeCell ref="C39:D39"/>
    <mergeCell ref="E39:H39"/>
    <mergeCell ref="C40:H40"/>
    <mergeCell ref="E41:H41"/>
    <mergeCell ref="E42:H42"/>
    <mergeCell ref="C41:D41"/>
    <mergeCell ref="C42:D42"/>
  </mergeCells>
  <pageMargins left="0.70866141732283472" right="0.70866141732283472" top="0.78740157480314965" bottom="0.78740157480314965" header="0.31496062992125984" footer="0.31496062992125984"/>
  <pageSetup paperSize="9" scale="71" orientation="portrait" verticalDpi="0" r:id="rId1"/>
  <headerFooter>
    <oddHeader>&amp;C&amp;"Arial,Standard"&amp;A</oddHeader>
    <oddFooter>&amp;C&amp;"Arial,Standard"Seite &amp;P von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6"/>
  <sheetViews>
    <sheetView showGridLines="0" showRowColHeaders="0" view="pageBreakPreview" zoomScaleNormal="100" zoomScaleSheetLayoutView="100" workbookViewId="0">
      <selection activeCell="E9" sqref="E9:I10"/>
    </sheetView>
  </sheetViews>
  <sheetFormatPr baseColWidth="10" defaultColWidth="11.44140625" defaultRowHeight="15" customHeight="1" x14ac:dyDescent="0.25"/>
  <cols>
    <col min="1" max="1" width="2.5546875" style="1" customWidth="1"/>
    <col min="2" max="16" width="11.44140625" style="1"/>
    <col min="17" max="17" width="2.5546875" style="1" customWidth="1"/>
    <col min="18" max="16384" width="11.44140625" style="1"/>
  </cols>
  <sheetData>
    <row r="1" spans="1:16" ht="30" customHeight="1" x14ac:dyDescent="0.25">
      <c r="A1" s="5"/>
      <c r="B1" s="6" t="s">
        <v>57</v>
      </c>
      <c r="C1" s="462" t="s">
        <v>119</v>
      </c>
      <c r="D1" s="462"/>
      <c r="E1" s="462"/>
      <c r="F1" s="462"/>
      <c r="G1" s="462"/>
      <c r="H1" s="462"/>
      <c r="I1" s="462"/>
      <c r="J1" s="462"/>
      <c r="K1" s="462"/>
      <c r="L1" s="462"/>
      <c r="M1" s="462"/>
      <c r="N1" s="462"/>
      <c r="O1" s="462"/>
      <c r="P1" s="462"/>
    </row>
    <row r="2" spans="1:16" ht="15" customHeight="1" thickBot="1" x14ac:dyDescent="0.3">
      <c r="B2" s="69"/>
      <c r="C2" s="69"/>
      <c r="D2" s="69"/>
      <c r="E2" s="69"/>
      <c r="F2" s="69"/>
      <c r="G2" s="69"/>
      <c r="H2" s="69"/>
      <c r="I2" s="69"/>
      <c r="J2" s="69"/>
      <c r="K2" s="69"/>
    </row>
    <row r="3" spans="1:16" ht="15" customHeight="1" x14ac:dyDescent="0.25">
      <c r="B3" s="366" t="s">
        <v>118</v>
      </c>
      <c r="C3" s="367"/>
      <c r="D3" s="367"/>
      <c r="E3" s="367"/>
      <c r="F3" s="367"/>
      <c r="G3" s="367"/>
      <c r="H3" s="367"/>
      <c r="I3" s="367"/>
      <c r="J3" s="367"/>
      <c r="K3" s="367"/>
      <c r="L3" s="367"/>
      <c r="M3" s="367"/>
      <c r="N3" s="367"/>
      <c r="O3" s="367"/>
      <c r="P3" s="368"/>
    </row>
    <row r="4" spans="1:16" ht="15" customHeight="1" thickBot="1" x14ac:dyDescent="0.3">
      <c r="B4" s="369"/>
      <c r="C4" s="370"/>
      <c r="D4" s="370"/>
      <c r="E4" s="370"/>
      <c r="F4" s="370"/>
      <c r="G4" s="370"/>
      <c r="H4" s="370"/>
      <c r="I4" s="370"/>
      <c r="J4" s="370"/>
      <c r="K4" s="370"/>
      <c r="L4" s="370"/>
      <c r="M4" s="370"/>
      <c r="N4" s="370"/>
      <c r="O4" s="370"/>
      <c r="P4" s="371"/>
    </row>
    <row r="5" spans="1:16" ht="15" customHeight="1" thickBot="1" x14ac:dyDescent="0.3">
      <c r="C5" s="71"/>
      <c r="D5" s="71"/>
      <c r="E5" s="71"/>
      <c r="F5" s="71"/>
      <c r="G5" s="71"/>
      <c r="H5" s="71"/>
      <c r="I5" s="71"/>
      <c r="J5" s="71"/>
      <c r="K5" s="71"/>
      <c r="L5" s="71"/>
      <c r="M5" s="71"/>
      <c r="N5" s="71"/>
      <c r="O5" s="71"/>
      <c r="P5" s="71"/>
    </row>
    <row r="6" spans="1:16" ht="15" customHeight="1" x14ac:dyDescent="0.25">
      <c r="B6" s="454" t="s">
        <v>101</v>
      </c>
      <c r="C6" s="455"/>
      <c r="D6" s="455"/>
      <c r="E6" s="455"/>
      <c r="F6" s="458" t="s">
        <v>133</v>
      </c>
      <c r="G6" s="458"/>
      <c r="H6" s="458"/>
      <c r="I6" s="459"/>
      <c r="J6" s="69"/>
      <c r="K6" s="69"/>
      <c r="L6" s="69"/>
      <c r="M6" s="69"/>
      <c r="N6" s="69"/>
      <c r="O6" s="69"/>
      <c r="P6" s="69"/>
    </row>
    <row r="7" spans="1:16" ht="15" customHeight="1" thickBot="1" x14ac:dyDescent="0.3">
      <c r="B7" s="456"/>
      <c r="C7" s="457"/>
      <c r="D7" s="457"/>
      <c r="E7" s="457"/>
      <c r="F7" s="460"/>
      <c r="G7" s="460"/>
      <c r="H7" s="460"/>
      <c r="I7" s="461"/>
      <c r="J7" s="69"/>
      <c r="K7" s="69"/>
      <c r="L7" s="69"/>
      <c r="M7" s="69"/>
      <c r="N7" s="69"/>
      <c r="O7" s="69"/>
      <c r="P7" s="69"/>
    </row>
    <row r="8" spans="1:16" ht="15" customHeight="1" thickBot="1" x14ac:dyDescent="0.3"/>
    <row r="9" spans="1:16" ht="15" customHeight="1" x14ac:dyDescent="0.25">
      <c r="B9" s="436" t="s">
        <v>106</v>
      </c>
      <c r="C9" s="437"/>
      <c r="D9" s="437"/>
      <c r="E9" s="440"/>
      <c r="F9" s="440"/>
      <c r="G9" s="440"/>
      <c r="H9" s="440"/>
      <c r="I9" s="441"/>
    </row>
    <row r="10" spans="1:16" ht="15" customHeight="1" x14ac:dyDescent="0.25">
      <c r="B10" s="438"/>
      <c r="C10" s="439"/>
      <c r="D10" s="439"/>
      <c r="E10" s="442"/>
      <c r="F10" s="442"/>
      <c r="G10" s="442"/>
      <c r="H10" s="442"/>
      <c r="I10" s="443"/>
    </row>
    <row r="11" spans="1:16" ht="15" customHeight="1" x14ac:dyDescent="0.25">
      <c r="B11" s="444" t="s">
        <v>107</v>
      </c>
      <c r="C11" s="445"/>
      <c r="D11" s="445"/>
      <c r="E11" s="446"/>
      <c r="F11" s="446"/>
      <c r="G11" s="446"/>
      <c r="H11" s="446"/>
      <c r="I11" s="447"/>
    </row>
    <row r="12" spans="1:16" ht="15" customHeight="1" x14ac:dyDescent="0.25">
      <c r="B12" s="444"/>
      <c r="C12" s="445"/>
      <c r="D12" s="445"/>
      <c r="E12" s="446"/>
      <c r="F12" s="446"/>
      <c r="G12" s="446"/>
      <c r="H12" s="446"/>
      <c r="I12" s="447"/>
    </row>
    <row r="13" spans="1:16" ht="15" customHeight="1" x14ac:dyDescent="0.25">
      <c r="B13" s="444" t="s">
        <v>62</v>
      </c>
      <c r="C13" s="445"/>
      <c r="D13" s="445"/>
      <c r="E13" s="450"/>
      <c r="F13" s="450"/>
      <c r="G13" s="450"/>
      <c r="H13" s="450"/>
      <c r="I13" s="451"/>
    </row>
    <row r="14" spans="1:16" ht="15" customHeight="1" thickBot="1" x14ac:dyDescent="0.3">
      <c r="B14" s="448"/>
      <c r="C14" s="449"/>
      <c r="D14" s="449"/>
      <c r="E14" s="452"/>
      <c r="F14" s="452"/>
      <c r="G14" s="452"/>
      <c r="H14" s="452"/>
      <c r="I14" s="453"/>
    </row>
    <row r="15" spans="1:16" ht="15" customHeight="1" thickBot="1" x14ac:dyDescent="0.35">
      <c r="B15" s="75"/>
      <c r="C15" s="75"/>
      <c r="D15" s="77"/>
      <c r="E15" s="76"/>
      <c r="F15"/>
    </row>
    <row r="16" spans="1:16" ht="15" customHeight="1" x14ac:dyDescent="0.25">
      <c r="B16" s="422" t="s">
        <v>102</v>
      </c>
      <c r="C16" s="423"/>
      <c r="D16" s="423"/>
      <c r="E16" s="423" t="s">
        <v>109</v>
      </c>
      <c r="F16" s="423"/>
      <c r="G16" s="423"/>
      <c r="H16" s="423"/>
      <c r="I16" s="426" t="s">
        <v>110</v>
      </c>
      <c r="J16" s="427"/>
      <c r="K16" s="427"/>
      <c r="L16" s="430" t="s">
        <v>111</v>
      </c>
      <c r="M16" s="423" t="s">
        <v>108</v>
      </c>
      <c r="N16" s="423"/>
      <c r="O16" s="423"/>
      <c r="P16" s="432"/>
    </row>
    <row r="17" spans="2:16" ht="15" customHeight="1" thickBot="1" x14ac:dyDescent="0.3">
      <c r="B17" s="424"/>
      <c r="C17" s="425"/>
      <c r="D17" s="425"/>
      <c r="E17" s="425"/>
      <c r="F17" s="425"/>
      <c r="G17" s="425"/>
      <c r="H17" s="425"/>
      <c r="I17" s="428"/>
      <c r="J17" s="429"/>
      <c r="K17" s="429"/>
      <c r="L17" s="431"/>
      <c r="M17" s="433" t="s">
        <v>113</v>
      </c>
      <c r="N17" s="433"/>
      <c r="O17" s="434" t="s">
        <v>112</v>
      </c>
      <c r="P17" s="435"/>
    </row>
    <row r="18" spans="2:16" ht="30" customHeight="1" x14ac:dyDescent="0.25">
      <c r="B18" s="418" t="s">
        <v>103</v>
      </c>
      <c r="C18" s="419"/>
      <c r="D18" s="419"/>
      <c r="E18" s="420" t="s">
        <v>115</v>
      </c>
      <c r="F18" s="420"/>
      <c r="G18" s="420"/>
      <c r="H18" s="420"/>
      <c r="I18" s="420" t="s">
        <v>134</v>
      </c>
      <c r="J18" s="420"/>
      <c r="K18" s="421"/>
      <c r="L18" s="92">
        <v>0.75</v>
      </c>
      <c r="M18" s="67"/>
      <c r="N18" s="93"/>
      <c r="O18" s="94"/>
      <c r="P18" s="95"/>
    </row>
    <row r="19" spans="2:16" ht="30" customHeight="1" x14ac:dyDescent="0.25">
      <c r="B19" s="414" t="s">
        <v>104</v>
      </c>
      <c r="C19" s="415"/>
      <c r="D19" s="415"/>
      <c r="E19" s="416" t="s">
        <v>114</v>
      </c>
      <c r="F19" s="416"/>
      <c r="G19" s="416"/>
      <c r="H19" s="416"/>
      <c r="I19" s="416" t="s">
        <v>135</v>
      </c>
      <c r="J19" s="416"/>
      <c r="K19" s="417"/>
      <c r="L19" s="89">
        <v>1</v>
      </c>
      <c r="M19" s="70"/>
      <c r="N19" s="81"/>
      <c r="O19" s="82"/>
      <c r="P19" s="84"/>
    </row>
    <row r="20" spans="2:16" ht="30" customHeight="1" x14ac:dyDescent="0.25">
      <c r="B20" s="414" t="s">
        <v>105</v>
      </c>
      <c r="C20" s="415"/>
      <c r="D20" s="415"/>
      <c r="E20" s="416" t="s">
        <v>116</v>
      </c>
      <c r="F20" s="416"/>
      <c r="G20" s="416"/>
      <c r="H20" s="416"/>
      <c r="I20" s="416" t="s">
        <v>134</v>
      </c>
      <c r="J20" s="416"/>
      <c r="K20" s="417"/>
      <c r="L20" s="89">
        <v>0.5</v>
      </c>
      <c r="M20" s="70"/>
      <c r="N20" s="81"/>
      <c r="O20" s="83"/>
      <c r="P20" s="84"/>
    </row>
    <row r="21" spans="2:16" ht="30" customHeight="1" x14ac:dyDescent="0.25">
      <c r="B21" s="414"/>
      <c r="C21" s="415"/>
      <c r="D21" s="415"/>
      <c r="E21" s="411"/>
      <c r="F21" s="412"/>
      <c r="G21" s="412"/>
      <c r="H21" s="413"/>
      <c r="I21" s="411"/>
      <c r="J21" s="412"/>
      <c r="K21" s="412"/>
      <c r="L21" s="90"/>
      <c r="M21" s="70"/>
      <c r="N21" s="81"/>
      <c r="O21" s="83"/>
      <c r="P21" s="84"/>
    </row>
    <row r="22" spans="2:16" ht="30" customHeight="1" x14ac:dyDescent="0.25">
      <c r="B22" s="414"/>
      <c r="C22" s="415"/>
      <c r="D22" s="415"/>
      <c r="E22" s="411"/>
      <c r="F22" s="412"/>
      <c r="G22" s="412"/>
      <c r="H22" s="413"/>
      <c r="I22" s="411"/>
      <c r="J22" s="412"/>
      <c r="K22" s="412"/>
      <c r="L22" s="90"/>
      <c r="M22" s="70"/>
      <c r="N22" s="81"/>
      <c r="O22" s="83"/>
      <c r="P22" s="84"/>
    </row>
    <row r="23" spans="2:16" ht="30" customHeight="1" x14ac:dyDescent="0.25">
      <c r="B23" s="414"/>
      <c r="C23" s="415"/>
      <c r="D23" s="415"/>
      <c r="E23" s="411"/>
      <c r="F23" s="412"/>
      <c r="G23" s="412"/>
      <c r="H23" s="413"/>
      <c r="I23" s="411"/>
      <c r="J23" s="412"/>
      <c r="K23" s="412"/>
      <c r="L23" s="90"/>
      <c r="M23" s="70"/>
      <c r="N23" s="81"/>
      <c r="O23" s="83"/>
      <c r="P23" s="84"/>
    </row>
    <row r="24" spans="2:16" ht="30" customHeight="1" x14ac:dyDescent="0.25">
      <c r="B24" s="409"/>
      <c r="C24" s="410"/>
      <c r="D24" s="410"/>
      <c r="E24" s="411"/>
      <c r="F24" s="412"/>
      <c r="G24" s="412"/>
      <c r="H24" s="413"/>
      <c r="I24" s="411"/>
      <c r="J24" s="412"/>
      <c r="K24" s="412"/>
      <c r="L24" s="90"/>
      <c r="M24" s="70"/>
      <c r="N24" s="81"/>
      <c r="O24" s="83"/>
      <c r="P24" s="84"/>
    </row>
    <row r="25" spans="2:16" ht="30" customHeight="1" x14ac:dyDescent="0.25">
      <c r="B25" s="409"/>
      <c r="C25" s="410"/>
      <c r="D25" s="410"/>
      <c r="E25" s="411"/>
      <c r="F25" s="412"/>
      <c r="G25" s="412"/>
      <c r="H25" s="413"/>
      <c r="I25" s="411"/>
      <c r="J25" s="412"/>
      <c r="K25" s="412"/>
      <c r="L25" s="90"/>
      <c r="M25" s="70"/>
      <c r="N25" s="81"/>
      <c r="O25" s="83"/>
      <c r="P25" s="84"/>
    </row>
    <row r="26" spans="2:16" ht="30" customHeight="1" thickBot="1" x14ac:dyDescent="0.3">
      <c r="B26" s="404"/>
      <c r="C26" s="405"/>
      <c r="D26" s="405"/>
      <c r="E26" s="406"/>
      <c r="F26" s="407"/>
      <c r="G26" s="407"/>
      <c r="H26" s="408"/>
      <c r="I26" s="406"/>
      <c r="J26" s="407"/>
      <c r="K26" s="407"/>
      <c r="L26" s="91"/>
      <c r="M26" s="85"/>
      <c r="N26" s="86"/>
      <c r="O26" s="87"/>
      <c r="P26" s="88"/>
    </row>
    <row r="27" spans="2:16" ht="15" customHeight="1" x14ac:dyDescent="0.3">
      <c r="B27" s="78"/>
      <c r="C27" s="76"/>
      <c r="D27" s="76"/>
      <c r="E27" s="76"/>
      <c r="F27"/>
    </row>
    <row r="28" spans="2:16" ht="15" customHeight="1" thickBot="1" x14ac:dyDescent="0.35">
      <c r="B28" s="76"/>
      <c r="C28" s="76"/>
      <c r="D28" s="79"/>
      <c r="E28" s="79"/>
      <c r="F28" s="80"/>
    </row>
    <row r="29" spans="2:16" ht="15" customHeight="1" thickBot="1" x14ac:dyDescent="0.3">
      <c r="B29" s="268" t="s">
        <v>4</v>
      </c>
      <c r="C29" s="269"/>
      <c r="D29" s="285"/>
      <c r="E29" s="286"/>
      <c r="F29" s="287"/>
    </row>
    <row r="30" spans="2:16" ht="15" customHeight="1" thickBot="1" x14ac:dyDescent="0.3"/>
    <row r="31" spans="2:16" ht="15" customHeight="1" x14ac:dyDescent="0.25">
      <c r="B31" s="259" t="s">
        <v>137</v>
      </c>
      <c r="C31" s="260"/>
      <c r="D31" s="260"/>
      <c r="E31" s="260"/>
      <c r="F31" s="260"/>
      <c r="G31" s="260"/>
      <c r="H31" s="261"/>
      <c r="J31" s="259" t="s">
        <v>136</v>
      </c>
      <c r="K31" s="260"/>
      <c r="L31" s="260"/>
      <c r="M31" s="260"/>
      <c r="N31" s="260"/>
      <c r="O31" s="260"/>
      <c r="P31" s="261"/>
    </row>
    <row r="32" spans="2:16" ht="15" customHeight="1" x14ac:dyDescent="0.25">
      <c r="B32" s="262"/>
      <c r="C32" s="263"/>
      <c r="D32" s="263"/>
      <c r="E32" s="263"/>
      <c r="F32" s="263"/>
      <c r="G32" s="263"/>
      <c r="H32" s="264"/>
      <c r="J32" s="262"/>
      <c r="K32" s="263"/>
      <c r="L32" s="263"/>
      <c r="M32" s="263"/>
      <c r="N32" s="263"/>
      <c r="O32" s="263"/>
      <c r="P32" s="264"/>
    </row>
    <row r="33" spans="2:16" ht="15" customHeight="1" x14ac:dyDescent="0.25">
      <c r="B33" s="262"/>
      <c r="C33" s="263"/>
      <c r="D33" s="263"/>
      <c r="E33" s="263"/>
      <c r="F33" s="263"/>
      <c r="G33" s="263"/>
      <c r="H33" s="264"/>
      <c r="J33" s="262"/>
      <c r="K33" s="263"/>
      <c r="L33" s="263"/>
      <c r="M33" s="263"/>
      <c r="N33" s="263"/>
      <c r="O33" s="263"/>
      <c r="P33" s="264"/>
    </row>
    <row r="34" spans="2:16" ht="15" customHeight="1" x14ac:dyDescent="0.25">
      <c r="B34" s="262"/>
      <c r="C34" s="263"/>
      <c r="D34" s="263"/>
      <c r="E34" s="263"/>
      <c r="F34" s="263"/>
      <c r="G34" s="263"/>
      <c r="H34" s="264"/>
      <c r="J34" s="262"/>
      <c r="K34" s="263"/>
      <c r="L34" s="263"/>
      <c r="M34" s="263"/>
      <c r="N34" s="263"/>
      <c r="O34" s="263"/>
      <c r="P34" s="264"/>
    </row>
    <row r="35" spans="2:16" ht="15" customHeight="1" x14ac:dyDescent="0.25">
      <c r="B35" s="262"/>
      <c r="C35" s="263"/>
      <c r="D35" s="263"/>
      <c r="E35" s="263"/>
      <c r="F35" s="263"/>
      <c r="G35" s="263"/>
      <c r="H35" s="264"/>
      <c r="J35" s="262"/>
      <c r="K35" s="263"/>
      <c r="L35" s="263"/>
      <c r="M35" s="263"/>
      <c r="N35" s="263"/>
      <c r="O35" s="263"/>
      <c r="P35" s="264"/>
    </row>
    <row r="36" spans="2:16" ht="15" customHeight="1" thickBot="1" x14ac:dyDescent="0.3">
      <c r="B36" s="265"/>
      <c r="C36" s="266"/>
      <c r="D36" s="266"/>
      <c r="E36" s="266"/>
      <c r="F36" s="266"/>
      <c r="G36" s="266"/>
      <c r="H36" s="267"/>
      <c r="J36" s="265"/>
      <c r="K36" s="266"/>
      <c r="L36" s="266"/>
      <c r="M36" s="266"/>
      <c r="N36" s="266"/>
      <c r="O36" s="266"/>
      <c r="P36" s="267"/>
    </row>
    <row r="37" spans="2:16" ht="15" customHeight="1" thickBot="1" x14ac:dyDescent="0.3">
      <c r="B37" s="96"/>
      <c r="C37" s="96"/>
      <c r="D37" s="96"/>
      <c r="E37" s="96"/>
      <c r="F37" s="96"/>
      <c r="G37" s="96"/>
      <c r="H37" s="96"/>
      <c r="I37" s="96"/>
      <c r="J37" s="96"/>
      <c r="K37" s="96"/>
    </row>
    <row r="38" spans="2:16" ht="15" customHeight="1" x14ac:dyDescent="0.25">
      <c r="B38" s="366" t="s">
        <v>118</v>
      </c>
      <c r="C38" s="367"/>
      <c r="D38" s="367"/>
      <c r="E38" s="367"/>
      <c r="F38" s="367"/>
      <c r="G38" s="367"/>
      <c r="H38" s="367"/>
      <c r="I38" s="367"/>
      <c r="J38" s="367"/>
      <c r="K38" s="367"/>
      <c r="L38" s="367"/>
      <c r="M38" s="367"/>
      <c r="N38" s="367"/>
      <c r="O38" s="367"/>
      <c r="P38" s="368"/>
    </row>
    <row r="39" spans="2:16" ht="15" customHeight="1" thickBot="1" x14ac:dyDescent="0.3">
      <c r="B39" s="369"/>
      <c r="C39" s="370"/>
      <c r="D39" s="370"/>
      <c r="E39" s="370"/>
      <c r="F39" s="370"/>
      <c r="G39" s="370"/>
      <c r="H39" s="370"/>
      <c r="I39" s="370"/>
      <c r="J39" s="370"/>
      <c r="K39" s="370"/>
      <c r="L39" s="370"/>
      <c r="M39" s="370"/>
      <c r="N39" s="370"/>
      <c r="O39" s="370"/>
      <c r="P39" s="371"/>
    </row>
    <row r="40" spans="2:16" ht="15" customHeight="1" thickBot="1" x14ac:dyDescent="0.3">
      <c r="C40" s="99"/>
      <c r="D40" s="99"/>
      <c r="E40" s="99"/>
      <c r="F40" s="99"/>
      <c r="G40" s="99"/>
      <c r="H40" s="99"/>
      <c r="I40" s="99"/>
      <c r="J40" s="99"/>
      <c r="K40" s="99"/>
      <c r="L40" s="99"/>
      <c r="M40" s="99"/>
      <c r="N40" s="99"/>
      <c r="O40" s="99"/>
      <c r="P40" s="99"/>
    </row>
    <row r="41" spans="2:16" ht="15" customHeight="1" x14ac:dyDescent="0.25">
      <c r="B41" s="454" t="s">
        <v>101</v>
      </c>
      <c r="C41" s="455"/>
      <c r="D41" s="455"/>
      <c r="E41" s="455"/>
      <c r="F41" s="458" t="s">
        <v>133</v>
      </c>
      <c r="G41" s="458"/>
      <c r="H41" s="458"/>
      <c r="I41" s="459"/>
      <c r="J41" s="96"/>
      <c r="K41" s="96"/>
      <c r="L41" s="96"/>
      <c r="M41" s="96"/>
      <c r="N41" s="96"/>
      <c r="O41" s="96"/>
      <c r="P41" s="96"/>
    </row>
    <row r="42" spans="2:16" ht="15" customHeight="1" thickBot="1" x14ac:dyDescent="0.3">
      <c r="B42" s="456"/>
      <c r="C42" s="457"/>
      <c r="D42" s="457"/>
      <c r="E42" s="457"/>
      <c r="F42" s="460"/>
      <c r="G42" s="460"/>
      <c r="H42" s="460"/>
      <c r="I42" s="461"/>
      <c r="J42" s="96"/>
      <c r="K42" s="96"/>
      <c r="L42" s="96"/>
      <c r="M42" s="96"/>
      <c r="N42" s="96"/>
      <c r="O42" s="96"/>
      <c r="P42" s="96"/>
    </row>
    <row r="43" spans="2:16" ht="15" customHeight="1" thickBot="1" x14ac:dyDescent="0.3"/>
    <row r="44" spans="2:16" ht="15" customHeight="1" x14ac:dyDescent="0.25">
      <c r="B44" s="436" t="s">
        <v>106</v>
      </c>
      <c r="C44" s="437"/>
      <c r="D44" s="437"/>
      <c r="E44" s="440"/>
      <c r="F44" s="440"/>
      <c r="G44" s="440"/>
      <c r="H44" s="440"/>
      <c r="I44" s="441"/>
    </row>
    <row r="45" spans="2:16" ht="15" customHeight="1" x14ac:dyDescent="0.25">
      <c r="B45" s="438"/>
      <c r="C45" s="439"/>
      <c r="D45" s="439"/>
      <c r="E45" s="442"/>
      <c r="F45" s="442"/>
      <c r="G45" s="442"/>
      <c r="H45" s="442"/>
      <c r="I45" s="443"/>
    </row>
    <row r="46" spans="2:16" ht="15" customHeight="1" x14ac:dyDescent="0.25">
      <c r="B46" s="444" t="s">
        <v>107</v>
      </c>
      <c r="C46" s="445"/>
      <c r="D46" s="445"/>
      <c r="E46" s="446"/>
      <c r="F46" s="446"/>
      <c r="G46" s="446"/>
      <c r="H46" s="446"/>
      <c r="I46" s="447"/>
    </row>
    <row r="47" spans="2:16" ht="15" customHeight="1" x14ac:dyDescent="0.25">
      <c r="B47" s="444"/>
      <c r="C47" s="445"/>
      <c r="D47" s="445"/>
      <c r="E47" s="446"/>
      <c r="F47" s="446"/>
      <c r="G47" s="446"/>
      <c r="H47" s="446"/>
      <c r="I47" s="447"/>
    </row>
    <row r="48" spans="2:16" ht="15" customHeight="1" x14ac:dyDescent="0.25">
      <c r="B48" s="444" t="s">
        <v>62</v>
      </c>
      <c r="C48" s="445"/>
      <c r="D48" s="445"/>
      <c r="E48" s="450"/>
      <c r="F48" s="450"/>
      <c r="G48" s="450"/>
      <c r="H48" s="450"/>
      <c r="I48" s="451"/>
    </row>
    <row r="49" spans="2:16" ht="15" customHeight="1" thickBot="1" x14ac:dyDescent="0.3">
      <c r="B49" s="448"/>
      <c r="C49" s="449"/>
      <c r="D49" s="449"/>
      <c r="E49" s="452"/>
      <c r="F49" s="452"/>
      <c r="G49" s="452"/>
      <c r="H49" s="452"/>
      <c r="I49" s="453"/>
    </row>
    <row r="50" spans="2:16" ht="15" customHeight="1" thickBot="1" x14ac:dyDescent="0.35">
      <c r="B50" s="75"/>
      <c r="C50" s="75"/>
      <c r="D50" s="77"/>
      <c r="E50" s="76"/>
      <c r="F50"/>
    </row>
    <row r="51" spans="2:16" ht="15" customHeight="1" x14ac:dyDescent="0.25">
      <c r="B51" s="422" t="s">
        <v>102</v>
      </c>
      <c r="C51" s="423"/>
      <c r="D51" s="423"/>
      <c r="E51" s="423" t="s">
        <v>109</v>
      </c>
      <c r="F51" s="423"/>
      <c r="G51" s="423"/>
      <c r="H51" s="423"/>
      <c r="I51" s="426" t="s">
        <v>110</v>
      </c>
      <c r="J51" s="427"/>
      <c r="K51" s="427"/>
      <c r="L51" s="430" t="s">
        <v>111</v>
      </c>
      <c r="M51" s="423" t="s">
        <v>108</v>
      </c>
      <c r="N51" s="423"/>
      <c r="O51" s="423"/>
      <c r="P51" s="432"/>
    </row>
    <row r="52" spans="2:16" ht="15" customHeight="1" thickBot="1" x14ac:dyDescent="0.3">
      <c r="B52" s="424"/>
      <c r="C52" s="425"/>
      <c r="D52" s="425"/>
      <c r="E52" s="425"/>
      <c r="F52" s="425"/>
      <c r="G52" s="425"/>
      <c r="H52" s="425"/>
      <c r="I52" s="428"/>
      <c r="J52" s="429"/>
      <c r="K52" s="429"/>
      <c r="L52" s="431"/>
      <c r="M52" s="433" t="s">
        <v>113</v>
      </c>
      <c r="N52" s="433"/>
      <c r="O52" s="434" t="s">
        <v>112</v>
      </c>
      <c r="P52" s="435"/>
    </row>
    <row r="53" spans="2:16" ht="30" customHeight="1" x14ac:dyDescent="0.25">
      <c r="B53" s="418" t="s">
        <v>103</v>
      </c>
      <c r="C53" s="419"/>
      <c r="D53" s="419"/>
      <c r="E53" s="420" t="s">
        <v>115</v>
      </c>
      <c r="F53" s="420"/>
      <c r="G53" s="420"/>
      <c r="H53" s="420"/>
      <c r="I53" s="420" t="s">
        <v>134</v>
      </c>
      <c r="J53" s="420"/>
      <c r="K53" s="421"/>
      <c r="L53" s="92">
        <v>0.75</v>
      </c>
      <c r="M53" s="97"/>
      <c r="N53" s="93"/>
      <c r="O53" s="94"/>
      <c r="P53" s="95"/>
    </row>
    <row r="54" spans="2:16" ht="30" customHeight="1" x14ac:dyDescent="0.25">
      <c r="B54" s="414" t="s">
        <v>104</v>
      </c>
      <c r="C54" s="415"/>
      <c r="D54" s="415"/>
      <c r="E54" s="416" t="s">
        <v>114</v>
      </c>
      <c r="F54" s="416"/>
      <c r="G54" s="416"/>
      <c r="H54" s="416"/>
      <c r="I54" s="416" t="s">
        <v>135</v>
      </c>
      <c r="J54" s="416"/>
      <c r="K54" s="417"/>
      <c r="L54" s="89">
        <v>1</v>
      </c>
      <c r="M54" s="98"/>
      <c r="N54" s="81"/>
      <c r="O54" s="82"/>
      <c r="P54" s="84"/>
    </row>
    <row r="55" spans="2:16" ht="30" customHeight="1" x14ac:dyDescent="0.25">
      <c r="B55" s="414" t="s">
        <v>105</v>
      </c>
      <c r="C55" s="415"/>
      <c r="D55" s="415"/>
      <c r="E55" s="416" t="s">
        <v>116</v>
      </c>
      <c r="F55" s="416"/>
      <c r="G55" s="416"/>
      <c r="H55" s="416"/>
      <c r="I55" s="416" t="s">
        <v>134</v>
      </c>
      <c r="J55" s="416"/>
      <c r="K55" s="417"/>
      <c r="L55" s="89">
        <v>0.5</v>
      </c>
      <c r="M55" s="98"/>
      <c r="N55" s="81"/>
      <c r="O55" s="83"/>
      <c r="P55" s="84"/>
    </row>
    <row r="56" spans="2:16" ht="30" customHeight="1" x14ac:dyDescent="0.25">
      <c r="B56" s="414"/>
      <c r="C56" s="415"/>
      <c r="D56" s="415"/>
      <c r="E56" s="411"/>
      <c r="F56" s="412"/>
      <c r="G56" s="412"/>
      <c r="H56" s="413"/>
      <c r="I56" s="411"/>
      <c r="J56" s="412"/>
      <c r="K56" s="412"/>
      <c r="L56" s="90"/>
      <c r="M56" s="98"/>
      <c r="N56" s="81"/>
      <c r="O56" s="83"/>
      <c r="P56" s="84"/>
    </row>
    <row r="57" spans="2:16" ht="30" customHeight="1" x14ac:dyDescent="0.25">
      <c r="B57" s="414"/>
      <c r="C57" s="415"/>
      <c r="D57" s="415"/>
      <c r="E57" s="411"/>
      <c r="F57" s="412"/>
      <c r="G57" s="412"/>
      <c r="H57" s="413"/>
      <c r="I57" s="411"/>
      <c r="J57" s="412"/>
      <c r="K57" s="412"/>
      <c r="L57" s="90"/>
      <c r="M57" s="98"/>
      <c r="N57" s="81"/>
      <c r="O57" s="83"/>
      <c r="P57" s="84"/>
    </row>
    <row r="58" spans="2:16" ht="30" customHeight="1" x14ac:dyDescent="0.25">
      <c r="B58" s="414"/>
      <c r="C58" s="415"/>
      <c r="D58" s="415"/>
      <c r="E58" s="411"/>
      <c r="F58" s="412"/>
      <c r="G58" s="412"/>
      <c r="H58" s="413"/>
      <c r="I58" s="411"/>
      <c r="J58" s="412"/>
      <c r="K58" s="412"/>
      <c r="L58" s="90"/>
      <c r="M58" s="98"/>
      <c r="N58" s="81"/>
      <c r="O58" s="83"/>
      <c r="P58" s="84"/>
    </row>
    <row r="59" spans="2:16" ht="30" customHeight="1" x14ac:dyDescent="0.25">
      <c r="B59" s="409"/>
      <c r="C59" s="410"/>
      <c r="D59" s="410"/>
      <c r="E59" s="411"/>
      <c r="F59" s="412"/>
      <c r="G59" s="412"/>
      <c r="H59" s="413"/>
      <c r="I59" s="411"/>
      <c r="J59" s="412"/>
      <c r="K59" s="412"/>
      <c r="L59" s="90"/>
      <c r="M59" s="98"/>
      <c r="N59" s="81"/>
      <c r="O59" s="83"/>
      <c r="P59" s="84"/>
    </row>
    <row r="60" spans="2:16" ht="30" customHeight="1" x14ac:dyDescent="0.25">
      <c r="B60" s="409"/>
      <c r="C60" s="410"/>
      <c r="D60" s="410"/>
      <c r="E60" s="411"/>
      <c r="F60" s="412"/>
      <c r="G60" s="412"/>
      <c r="H60" s="413"/>
      <c r="I60" s="411"/>
      <c r="J60" s="412"/>
      <c r="K60" s="412"/>
      <c r="L60" s="90"/>
      <c r="M60" s="98"/>
      <c r="N60" s="81"/>
      <c r="O60" s="83"/>
      <c r="P60" s="84"/>
    </row>
    <row r="61" spans="2:16" ht="30" customHeight="1" thickBot="1" x14ac:dyDescent="0.3">
      <c r="B61" s="404"/>
      <c r="C61" s="405"/>
      <c r="D61" s="405"/>
      <c r="E61" s="406"/>
      <c r="F61" s="407"/>
      <c r="G61" s="407"/>
      <c r="H61" s="408"/>
      <c r="I61" s="406"/>
      <c r="J61" s="407"/>
      <c r="K61" s="407"/>
      <c r="L61" s="91"/>
      <c r="M61" s="85"/>
      <c r="N61" s="86"/>
      <c r="O61" s="87"/>
      <c r="P61" s="88"/>
    </row>
    <row r="62" spans="2:16" ht="15" customHeight="1" x14ac:dyDescent="0.3">
      <c r="B62" s="78"/>
      <c r="C62" s="76"/>
      <c r="D62" s="76"/>
      <c r="E62" s="76"/>
      <c r="F62"/>
    </row>
    <row r="63" spans="2:16" ht="15" customHeight="1" thickBot="1" x14ac:dyDescent="0.35">
      <c r="B63" s="76"/>
      <c r="C63" s="76"/>
      <c r="D63" s="79"/>
      <c r="E63" s="79"/>
      <c r="F63" s="80"/>
    </row>
    <row r="64" spans="2:16" ht="15" customHeight="1" thickBot="1" x14ac:dyDescent="0.3">
      <c r="B64" s="268" t="s">
        <v>4</v>
      </c>
      <c r="C64" s="269"/>
      <c r="D64" s="285"/>
      <c r="E64" s="286"/>
      <c r="F64" s="287"/>
    </row>
    <row r="65" spans="2:16" ht="15" customHeight="1" thickBot="1" x14ac:dyDescent="0.3"/>
    <row r="66" spans="2:16" ht="15" customHeight="1" x14ac:dyDescent="0.25">
      <c r="B66" s="259" t="s">
        <v>137</v>
      </c>
      <c r="C66" s="260"/>
      <c r="D66" s="260"/>
      <c r="E66" s="260"/>
      <c r="F66" s="260"/>
      <c r="G66" s="260"/>
      <c r="H66" s="261"/>
      <c r="J66" s="259" t="s">
        <v>136</v>
      </c>
      <c r="K66" s="260"/>
      <c r="L66" s="260"/>
      <c r="M66" s="260"/>
      <c r="N66" s="260"/>
      <c r="O66" s="260"/>
      <c r="P66" s="261"/>
    </row>
    <row r="67" spans="2:16" ht="15" customHeight="1" x14ac:dyDescent="0.25">
      <c r="B67" s="262"/>
      <c r="C67" s="263"/>
      <c r="D67" s="263"/>
      <c r="E67" s="263"/>
      <c r="F67" s="263"/>
      <c r="G67" s="263"/>
      <c r="H67" s="264"/>
      <c r="J67" s="262"/>
      <c r="K67" s="263"/>
      <c r="L67" s="263"/>
      <c r="M67" s="263"/>
      <c r="N67" s="263"/>
      <c r="O67" s="263"/>
      <c r="P67" s="264"/>
    </row>
    <row r="68" spans="2:16" ht="15" customHeight="1" x14ac:dyDescent="0.25">
      <c r="B68" s="262"/>
      <c r="C68" s="263"/>
      <c r="D68" s="263"/>
      <c r="E68" s="263"/>
      <c r="F68" s="263"/>
      <c r="G68" s="263"/>
      <c r="H68" s="264"/>
      <c r="J68" s="262"/>
      <c r="K68" s="263"/>
      <c r="L68" s="263"/>
      <c r="M68" s="263"/>
      <c r="N68" s="263"/>
      <c r="O68" s="263"/>
      <c r="P68" s="264"/>
    </row>
    <row r="69" spans="2:16" ht="15" customHeight="1" x14ac:dyDescent="0.25">
      <c r="B69" s="262"/>
      <c r="C69" s="263"/>
      <c r="D69" s="263"/>
      <c r="E69" s="263"/>
      <c r="F69" s="263"/>
      <c r="G69" s="263"/>
      <c r="H69" s="264"/>
      <c r="J69" s="262"/>
      <c r="K69" s="263"/>
      <c r="L69" s="263"/>
      <c r="M69" s="263"/>
      <c r="N69" s="263"/>
      <c r="O69" s="263"/>
      <c r="P69" s="264"/>
    </row>
    <row r="70" spans="2:16" ht="15" customHeight="1" x14ac:dyDescent="0.25">
      <c r="B70" s="262"/>
      <c r="C70" s="263"/>
      <c r="D70" s="263"/>
      <c r="E70" s="263"/>
      <c r="F70" s="263"/>
      <c r="G70" s="263"/>
      <c r="H70" s="264"/>
      <c r="J70" s="262"/>
      <c r="K70" s="263"/>
      <c r="L70" s="263"/>
      <c r="M70" s="263"/>
      <c r="N70" s="263"/>
      <c r="O70" s="263"/>
      <c r="P70" s="264"/>
    </row>
    <row r="71" spans="2:16" ht="15" customHeight="1" thickBot="1" x14ac:dyDescent="0.3">
      <c r="B71" s="265"/>
      <c r="C71" s="266"/>
      <c r="D71" s="266"/>
      <c r="E71" s="266"/>
      <c r="F71" s="266"/>
      <c r="G71" s="266"/>
      <c r="H71" s="267"/>
      <c r="J71" s="265"/>
      <c r="K71" s="266"/>
      <c r="L71" s="266"/>
      <c r="M71" s="266"/>
      <c r="N71" s="266"/>
      <c r="O71" s="266"/>
      <c r="P71" s="267"/>
    </row>
    <row r="72" spans="2:16" ht="15" customHeight="1" thickBot="1" x14ac:dyDescent="0.3">
      <c r="B72" s="102"/>
      <c r="C72" s="102"/>
      <c r="D72" s="102"/>
      <c r="E72" s="102"/>
      <c r="F72" s="102"/>
      <c r="G72" s="102"/>
      <c r="H72" s="102"/>
      <c r="I72" s="102"/>
      <c r="J72" s="102"/>
      <c r="K72" s="102"/>
    </row>
    <row r="73" spans="2:16" ht="15" customHeight="1" x14ac:dyDescent="0.25">
      <c r="B73" s="366" t="s">
        <v>118</v>
      </c>
      <c r="C73" s="367"/>
      <c r="D73" s="367"/>
      <c r="E73" s="367"/>
      <c r="F73" s="367"/>
      <c r="G73" s="367"/>
      <c r="H73" s="367"/>
      <c r="I73" s="367"/>
      <c r="J73" s="367"/>
      <c r="K73" s="367"/>
      <c r="L73" s="367"/>
      <c r="M73" s="367"/>
      <c r="N73" s="367"/>
      <c r="O73" s="367"/>
      <c r="P73" s="368"/>
    </row>
    <row r="74" spans="2:16" ht="15" customHeight="1" thickBot="1" x14ac:dyDescent="0.3">
      <c r="B74" s="369"/>
      <c r="C74" s="370"/>
      <c r="D74" s="370"/>
      <c r="E74" s="370"/>
      <c r="F74" s="370"/>
      <c r="G74" s="370"/>
      <c r="H74" s="370"/>
      <c r="I74" s="370"/>
      <c r="J74" s="370"/>
      <c r="K74" s="370"/>
      <c r="L74" s="370"/>
      <c r="M74" s="370"/>
      <c r="N74" s="370"/>
      <c r="O74" s="370"/>
      <c r="P74" s="371"/>
    </row>
    <row r="75" spans="2:16" ht="15" customHeight="1" thickBot="1" x14ac:dyDescent="0.3">
      <c r="C75" s="103"/>
      <c r="D75" s="103"/>
      <c r="E75" s="103"/>
      <c r="F75" s="103"/>
      <c r="G75" s="103"/>
      <c r="H75" s="103"/>
      <c r="I75" s="103"/>
      <c r="J75" s="103"/>
      <c r="K75" s="103"/>
      <c r="L75" s="103"/>
      <c r="M75" s="103"/>
      <c r="N75" s="103"/>
      <c r="O75" s="103"/>
      <c r="P75" s="103"/>
    </row>
    <row r="76" spans="2:16" ht="15" customHeight="1" x14ac:dyDescent="0.25">
      <c r="B76" s="454" t="s">
        <v>101</v>
      </c>
      <c r="C76" s="455"/>
      <c r="D76" s="455"/>
      <c r="E76" s="455"/>
      <c r="F76" s="458" t="s">
        <v>133</v>
      </c>
      <c r="G76" s="458"/>
      <c r="H76" s="458"/>
      <c r="I76" s="459"/>
      <c r="J76" s="102"/>
      <c r="K76" s="102"/>
      <c r="L76" s="102"/>
      <c r="M76" s="102"/>
      <c r="N76" s="102"/>
      <c r="O76" s="102"/>
      <c r="P76" s="102"/>
    </row>
    <row r="77" spans="2:16" ht="15" customHeight="1" thickBot="1" x14ac:dyDescent="0.3">
      <c r="B77" s="456"/>
      <c r="C77" s="457"/>
      <c r="D77" s="457"/>
      <c r="E77" s="457"/>
      <c r="F77" s="460"/>
      <c r="G77" s="460"/>
      <c r="H77" s="460"/>
      <c r="I77" s="461"/>
      <c r="J77" s="102"/>
      <c r="K77" s="102"/>
      <c r="L77" s="102"/>
      <c r="M77" s="102"/>
      <c r="N77" s="102"/>
      <c r="O77" s="102"/>
      <c r="P77" s="102"/>
    </row>
    <row r="78" spans="2:16" ht="15" customHeight="1" thickBot="1" x14ac:dyDescent="0.3"/>
    <row r="79" spans="2:16" ht="15" customHeight="1" x14ac:dyDescent="0.25">
      <c r="B79" s="436" t="s">
        <v>106</v>
      </c>
      <c r="C79" s="437"/>
      <c r="D79" s="437"/>
      <c r="E79" s="440"/>
      <c r="F79" s="440"/>
      <c r="G79" s="440"/>
      <c r="H79" s="440"/>
      <c r="I79" s="441"/>
    </row>
    <row r="80" spans="2:16" ht="15" customHeight="1" x14ac:dyDescent="0.25">
      <c r="B80" s="438"/>
      <c r="C80" s="439"/>
      <c r="D80" s="439"/>
      <c r="E80" s="442"/>
      <c r="F80" s="442"/>
      <c r="G80" s="442"/>
      <c r="H80" s="442"/>
      <c r="I80" s="443"/>
    </row>
    <row r="81" spans="2:16" ht="15" customHeight="1" x14ac:dyDescent="0.25">
      <c r="B81" s="444" t="s">
        <v>107</v>
      </c>
      <c r="C81" s="445"/>
      <c r="D81" s="445"/>
      <c r="E81" s="446"/>
      <c r="F81" s="446"/>
      <c r="G81" s="446"/>
      <c r="H81" s="446"/>
      <c r="I81" s="447"/>
    </row>
    <row r="82" spans="2:16" ht="15" customHeight="1" x14ac:dyDescent="0.25">
      <c r="B82" s="444"/>
      <c r="C82" s="445"/>
      <c r="D82" s="445"/>
      <c r="E82" s="446"/>
      <c r="F82" s="446"/>
      <c r="G82" s="446"/>
      <c r="H82" s="446"/>
      <c r="I82" s="447"/>
    </row>
    <row r="83" spans="2:16" ht="15" customHeight="1" x14ac:dyDescent="0.25">
      <c r="B83" s="444" t="s">
        <v>62</v>
      </c>
      <c r="C83" s="445"/>
      <c r="D83" s="445"/>
      <c r="E83" s="450"/>
      <c r="F83" s="450"/>
      <c r="G83" s="450"/>
      <c r="H83" s="450"/>
      <c r="I83" s="451"/>
    </row>
    <row r="84" spans="2:16" ht="15" customHeight="1" thickBot="1" x14ac:dyDescent="0.3">
      <c r="B84" s="448"/>
      <c r="C84" s="449"/>
      <c r="D84" s="449"/>
      <c r="E84" s="452"/>
      <c r="F84" s="452"/>
      <c r="G84" s="452"/>
      <c r="H84" s="452"/>
      <c r="I84" s="453"/>
    </row>
    <row r="85" spans="2:16" ht="15" customHeight="1" thickBot="1" x14ac:dyDescent="0.35">
      <c r="B85" s="75"/>
      <c r="C85" s="75"/>
      <c r="D85" s="77"/>
      <c r="E85" s="76"/>
      <c r="F85"/>
    </row>
    <row r="86" spans="2:16" ht="15" customHeight="1" x14ac:dyDescent="0.25">
      <c r="B86" s="422" t="s">
        <v>102</v>
      </c>
      <c r="C86" s="423"/>
      <c r="D86" s="423"/>
      <c r="E86" s="423" t="s">
        <v>109</v>
      </c>
      <c r="F86" s="423"/>
      <c r="G86" s="423"/>
      <c r="H86" s="423"/>
      <c r="I86" s="426" t="s">
        <v>110</v>
      </c>
      <c r="J86" s="427"/>
      <c r="K86" s="427"/>
      <c r="L86" s="430" t="s">
        <v>111</v>
      </c>
      <c r="M86" s="423" t="s">
        <v>108</v>
      </c>
      <c r="N86" s="423"/>
      <c r="O86" s="423"/>
      <c r="P86" s="432"/>
    </row>
    <row r="87" spans="2:16" ht="15" customHeight="1" thickBot="1" x14ac:dyDescent="0.3">
      <c r="B87" s="424"/>
      <c r="C87" s="425"/>
      <c r="D87" s="425"/>
      <c r="E87" s="425"/>
      <c r="F87" s="425"/>
      <c r="G87" s="425"/>
      <c r="H87" s="425"/>
      <c r="I87" s="428"/>
      <c r="J87" s="429"/>
      <c r="K87" s="429"/>
      <c r="L87" s="431"/>
      <c r="M87" s="433" t="s">
        <v>113</v>
      </c>
      <c r="N87" s="433"/>
      <c r="O87" s="434" t="s">
        <v>112</v>
      </c>
      <c r="P87" s="435"/>
    </row>
    <row r="88" spans="2:16" ht="30" customHeight="1" x14ac:dyDescent="0.25">
      <c r="B88" s="418" t="s">
        <v>103</v>
      </c>
      <c r="C88" s="419"/>
      <c r="D88" s="419"/>
      <c r="E88" s="420" t="s">
        <v>115</v>
      </c>
      <c r="F88" s="420"/>
      <c r="G88" s="420"/>
      <c r="H88" s="420"/>
      <c r="I88" s="420" t="s">
        <v>134</v>
      </c>
      <c r="J88" s="420"/>
      <c r="K88" s="421"/>
      <c r="L88" s="92">
        <v>0.75</v>
      </c>
      <c r="M88" s="100"/>
      <c r="N88" s="93"/>
      <c r="O88" s="94"/>
      <c r="P88" s="95"/>
    </row>
    <row r="89" spans="2:16" ht="30" customHeight="1" x14ac:dyDescent="0.25">
      <c r="B89" s="414" t="s">
        <v>104</v>
      </c>
      <c r="C89" s="415"/>
      <c r="D89" s="415"/>
      <c r="E89" s="416" t="s">
        <v>114</v>
      </c>
      <c r="F89" s="416"/>
      <c r="G89" s="416"/>
      <c r="H89" s="416"/>
      <c r="I89" s="416" t="s">
        <v>135</v>
      </c>
      <c r="J89" s="416"/>
      <c r="K89" s="417"/>
      <c r="L89" s="89">
        <v>1</v>
      </c>
      <c r="M89" s="101"/>
      <c r="N89" s="81"/>
      <c r="O89" s="82"/>
      <c r="P89" s="84"/>
    </row>
    <row r="90" spans="2:16" ht="30" customHeight="1" x14ac:dyDescent="0.25">
      <c r="B90" s="414" t="s">
        <v>105</v>
      </c>
      <c r="C90" s="415"/>
      <c r="D90" s="415"/>
      <c r="E90" s="416" t="s">
        <v>116</v>
      </c>
      <c r="F90" s="416"/>
      <c r="G90" s="416"/>
      <c r="H90" s="416"/>
      <c r="I90" s="416" t="s">
        <v>134</v>
      </c>
      <c r="J90" s="416"/>
      <c r="K90" s="417"/>
      <c r="L90" s="89">
        <v>0.5</v>
      </c>
      <c r="M90" s="101"/>
      <c r="N90" s="81"/>
      <c r="O90" s="83"/>
      <c r="P90" s="84"/>
    </row>
    <row r="91" spans="2:16" ht="30" customHeight="1" x14ac:dyDescent="0.25">
      <c r="B91" s="414"/>
      <c r="C91" s="415"/>
      <c r="D91" s="415"/>
      <c r="E91" s="411"/>
      <c r="F91" s="412"/>
      <c r="G91" s="412"/>
      <c r="H91" s="413"/>
      <c r="I91" s="411"/>
      <c r="J91" s="412"/>
      <c r="K91" s="412"/>
      <c r="L91" s="90"/>
      <c r="M91" s="101"/>
      <c r="N91" s="81"/>
      <c r="O91" s="83"/>
      <c r="P91" s="84"/>
    </row>
    <row r="92" spans="2:16" ht="30" customHeight="1" x14ac:dyDescent="0.25">
      <c r="B92" s="414"/>
      <c r="C92" s="415"/>
      <c r="D92" s="415"/>
      <c r="E92" s="411"/>
      <c r="F92" s="412"/>
      <c r="G92" s="412"/>
      <c r="H92" s="413"/>
      <c r="I92" s="411"/>
      <c r="J92" s="412"/>
      <c r="K92" s="412"/>
      <c r="L92" s="90"/>
      <c r="M92" s="101"/>
      <c r="N92" s="81"/>
      <c r="O92" s="83"/>
      <c r="P92" s="84"/>
    </row>
    <row r="93" spans="2:16" ht="30" customHeight="1" x14ac:dyDescent="0.25">
      <c r="B93" s="414"/>
      <c r="C93" s="415"/>
      <c r="D93" s="415"/>
      <c r="E93" s="411"/>
      <c r="F93" s="412"/>
      <c r="G93" s="412"/>
      <c r="H93" s="413"/>
      <c r="I93" s="411"/>
      <c r="J93" s="412"/>
      <c r="K93" s="412"/>
      <c r="L93" s="90"/>
      <c r="M93" s="101"/>
      <c r="N93" s="81"/>
      <c r="O93" s="83"/>
      <c r="P93" s="84"/>
    </row>
    <row r="94" spans="2:16" ht="30" customHeight="1" x14ac:dyDescent="0.25">
      <c r="B94" s="409"/>
      <c r="C94" s="410"/>
      <c r="D94" s="410"/>
      <c r="E94" s="411"/>
      <c r="F94" s="412"/>
      <c r="G94" s="412"/>
      <c r="H94" s="413"/>
      <c r="I94" s="411"/>
      <c r="J94" s="412"/>
      <c r="K94" s="412"/>
      <c r="L94" s="90"/>
      <c r="M94" s="101"/>
      <c r="N94" s="81"/>
      <c r="O94" s="83"/>
      <c r="P94" s="84"/>
    </row>
    <row r="95" spans="2:16" ht="30" customHeight="1" x14ac:dyDescent="0.25">
      <c r="B95" s="409"/>
      <c r="C95" s="410"/>
      <c r="D95" s="410"/>
      <c r="E95" s="411"/>
      <c r="F95" s="412"/>
      <c r="G95" s="412"/>
      <c r="H95" s="413"/>
      <c r="I95" s="411"/>
      <c r="J95" s="412"/>
      <c r="K95" s="412"/>
      <c r="L95" s="90"/>
      <c r="M95" s="101"/>
      <c r="N95" s="81"/>
      <c r="O95" s="83"/>
      <c r="P95" s="84"/>
    </row>
    <row r="96" spans="2:16" ht="30" customHeight="1" thickBot="1" x14ac:dyDescent="0.3">
      <c r="B96" s="404"/>
      <c r="C96" s="405"/>
      <c r="D96" s="405"/>
      <c r="E96" s="406"/>
      <c r="F96" s="407"/>
      <c r="G96" s="407"/>
      <c r="H96" s="408"/>
      <c r="I96" s="406"/>
      <c r="J96" s="407"/>
      <c r="K96" s="407"/>
      <c r="L96" s="91"/>
      <c r="M96" s="85"/>
      <c r="N96" s="86"/>
      <c r="O96" s="87"/>
      <c r="P96" s="88"/>
    </row>
    <row r="97" spans="2:16" ht="15" customHeight="1" x14ac:dyDescent="0.3">
      <c r="B97" s="78"/>
      <c r="C97" s="76"/>
      <c r="D97" s="76"/>
      <c r="E97" s="76"/>
      <c r="F97"/>
    </row>
    <row r="98" spans="2:16" ht="15" customHeight="1" thickBot="1" x14ac:dyDescent="0.35">
      <c r="B98" s="76"/>
      <c r="C98" s="76"/>
      <c r="D98" s="79"/>
      <c r="E98" s="79"/>
      <c r="F98" s="80"/>
    </row>
    <row r="99" spans="2:16" ht="15" customHeight="1" thickBot="1" x14ac:dyDescent="0.3">
      <c r="B99" s="268" t="s">
        <v>4</v>
      </c>
      <c r="C99" s="269"/>
      <c r="D99" s="285"/>
      <c r="E99" s="286"/>
      <c r="F99" s="287"/>
    </row>
    <row r="100" spans="2:16" ht="15" customHeight="1" thickBot="1" x14ac:dyDescent="0.3"/>
    <row r="101" spans="2:16" ht="15" customHeight="1" x14ac:dyDescent="0.25">
      <c r="B101" s="259" t="s">
        <v>137</v>
      </c>
      <c r="C101" s="260"/>
      <c r="D101" s="260"/>
      <c r="E101" s="260"/>
      <c r="F101" s="260"/>
      <c r="G101" s="260"/>
      <c r="H101" s="261"/>
      <c r="J101" s="259" t="s">
        <v>136</v>
      </c>
      <c r="K101" s="260"/>
      <c r="L101" s="260"/>
      <c r="M101" s="260"/>
      <c r="N101" s="260"/>
      <c r="O101" s="260"/>
      <c r="P101" s="261"/>
    </row>
    <row r="102" spans="2:16" ht="15" customHeight="1" x14ac:dyDescent="0.25">
      <c r="B102" s="262"/>
      <c r="C102" s="263"/>
      <c r="D102" s="263"/>
      <c r="E102" s="263"/>
      <c r="F102" s="263"/>
      <c r="G102" s="263"/>
      <c r="H102" s="264"/>
      <c r="J102" s="262"/>
      <c r="K102" s="263"/>
      <c r="L102" s="263"/>
      <c r="M102" s="263"/>
      <c r="N102" s="263"/>
      <c r="O102" s="263"/>
      <c r="P102" s="264"/>
    </row>
    <row r="103" spans="2:16" ht="15" customHeight="1" x14ac:dyDescent="0.25">
      <c r="B103" s="262"/>
      <c r="C103" s="263"/>
      <c r="D103" s="263"/>
      <c r="E103" s="263"/>
      <c r="F103" s="263"/>
      <c r="G103" s="263"/>
      <c r="H103" s="264"/>
      <c r="J103" s="262"/>
      <c r="K103" s="263"/>
      <c r="L103" s="263"/>
      <c r="M103" s="263"/>
      <c r="N103" s="263"/>
      <c r="O103" s="263"/>
      <c r="P103" s="264"/>
    </row>
    <row r="104" spans="2:16" ht="15" customHeight="1" x14ac:dyDescent="0.25">
      <c r="B104" s="262"/>
      <c r="C104" s="263"/>
      <c r="D104" s="263"/>
      <c r="E104" s="263"/>
      <c r="F104" s="263"/>
      <c r="G104" s="263"/>
      <c r="H104" s="264"/>
      <c r="J104" s="262"/>
      <c r="K104" s="263"/>
      <c r="L104" s="263"/>
      <c r="M104" s="263"/>
      <c r="N104" s="263"/>
      <c r="O104" s="263"/>
      <c r="P104" s="264"/>
    </row>
    <row r="105" spans="2:16" ht="15" customHeight="1" x14ac:dyDescent="0.25">
      <c r="B105" s="262"/>
      <c r="C105" s="263"/>
      <c r="D105" s="263"/>
      <c r="E105" s="263"/>
      <c r="F105" s="263"/>
      <c r="G105" s="263"/>
      <c r="H105" s="264"/>
      <c r="J105" s="262"/>
      <c r="K105" s="263"/>
      <c r="L105" s="263"/>
      <c r="M105" s="263"/>
      <c r="N105" s="263"/>
      <c r="O105" s="263"/>
      <c r="P105" s="264"/>
    </row>
    <row r="106" spans="2:16" ht="15" customHeight="1" thickBot="1" x14ac:dyDescent="0.3">
      <c r="B106" s="265"/>
      <c r="C106" s="266"/>
      <c r="D106" s="266"/>
      <c r="E106" s="266"/>
      <c r="F106" s="266"/>
      <c r="G106" s="266"/>
      <c r="H106" s="267"/>
      <c r="J106" s="265"/>
      <c r="K106" s="266"/>
      <c r="L106" s="266"/>
      <c r="M106" s="266"/>
      <c r="N106" s="266"/>
      <c r="O106" s="266"/>
      <c r="P106" s="267"/>
    </row>
    <row r="107" spans="2:16" ht="15" customHeight="1" thickBot="1" x14ac:dyDescent="0.3">
      <c r="B107" s="102"/>
      <c r="C107" s="102"/>
      <c r="D107" s="102"/>
      <c r="E107" s="102"/>
      <c r="F107" s="102"/>
      <c r="G107" s="102"/>
      <c r="H107" s="102"/>
      <c r="I107" s="102"/>
      <c r="J107" s="102"/>
      <c r="K107" s="102"/>
    </row>
    <row r="108" spans="2:16" ht="15" customHeight="1" x14ac:dyDescent="0.25">
      <c r="B108" s="366" t="s">
        <v>118</v>
      </c>
      <c r="C108" s="367"/>
      <c r="D108" s="367"/>
      <c r="E108" s="367"/>
      <c r="F108" s="367"/>
      <c r="G108" s="367"/>
      <c r="H108" s="367"/>
      <c r="I108" s="367"/>
      <c r="J108" s="367"/>
      <c r="K108" s="367"/>
      <c r="L108" s="367"/>
      <c r="M108" s="367"/>
      <c r="N108" s="367"/>
      <c r="O108" s="367"/>
      <c r="P108" s="368"/>
    </row>
    <row r="109" spans="2:16" ht="15" customHeight="1" thickBot="1" x14ac:dyDescent="0.3">
      <c r="B109" s="369"/>
      <c r="C109" s="370"/>
      <c r="D109" s="370"/>
      <c r="E109" s="370"/>
      <c r="F109" s="370"/>
      <c r="G109" s="370"/>
      <c r="H109" s="370"/>
      <c r="I109" s="370"/>
      <c r="J109" s="370"/>
      <c r="K109" s="370"/>
      <c r="L109" s="370"/>
      <c r="M109" s="370"/>
      <c r="N109" s="370"/>
      <c r="O109" s="370"/>
      <c r="P109" s="371"/>
    </row>
    <row r="110" spans="2:16" ht="15" customHeight="1" thickBot="1" x14ac:dyDescent="0.3">
      <c r="C110" s="103"/>
      <c r="D110" s="103"/>
      <c r="E110" s="103"/>
      <c r="F110" s="103"/>
      <c r="G110" s="103"/>
      <c r="H110" s="103"/>
      <c r="I110" s="103"/>
      <c r="J110" s="103"/>
      <c r="K110" s="103"/>
      <c r="L110" s="103"/>
      <c r="M110" s="103"/>
      <c r="N110" s="103"/>
      <c r="O110" s="103"/>
      <c r="P110" s="103"/>
    </row>
    <row r="111" spans="2:16" ht="15" customHeight="1" x14ac:dyDescent="0.25">
      <c r="B111" s="454" t="s">
        <v>101</v>
      </c>
      <c r="C111" s="455"/>
      <c r="D111" s="455"/>
      <c r="E111" s="455"/>
      <c r="F111" s="458" t="s">
        <v>133</v>
      </c>
      <c r="G111" s="458"/>
      <c r="H111" s="458"/>
      <c r="I111" s="459"/>
      <c r="J111" s="102"/>
      <c r="K111" s="102"/>
      <c r="L111" s="102"/>
      <c r="M111" s="102"/>
      <c r="N111" s="102"/>
      <c r="O111" s="102"/>
      <c r="P111" s="102"/>
    </row>
    <row r="112" spans="2:16" ht="15" customHeight="1" thickBot="1" x14ac:dyDescent="0.3">
      <c r="B112" s="456"/>
      <c r="C112" s="457"/>
      <c r="D112" s="457"/>
      <c r="E112" s="457"/>
      <c r="F112" s="460"/>
      <c r="G112" s="460"/>
      <c r="H112" s="460"/>
      <c r="I112" s="461"/>
      <c r="J112" s="102"/>
      <c r="K112" s="102"/>
      <c r="L112" s="102"/>
      <c r="M112" s="102"/>
      <c r="N112" s="102"/>
      <c r="O112" s="102"/>
      <c r="P112" s="102"/>
    </row>
    <row r="113" spans="2:16" ht="15" customHeight="1" thickBot="1" x14ac:dyDescent="0.3"/>
    <row r="114" spans="2:16" ht="15" customHeight="1" x14ac:dyDescent="0.25">
      <c r="B114" s="436" t="s">
        <v>106</v>
      </c>
      <c r="C114" s="437"/>
      <c r="D114" s="437"/>
      <c r="E114" s="440"/>
      <c r="F114" s="440"/>
      <c r="G114" s="440"/>
      <c r="H114" s="440"/>
      <c r="I114" s="441"/>
    </row>
    <row r="115" spans="2:16" ht="15" customHeight="1" x14ac:dyDescent="0.25">
      <c r="B115" s="438"/>
      <c r="C115" s="439"/>
      <c r="D115" s="439"/>
      <c r="E115" s="442"/>
      <c r="F115" s="442"/>
      <c r="G115" s="442"/>
      <c r="H115" s="442"/>
      <c r="I115" s="443"/>
    </row>
    <row r="116" spans="2:16" ht="15" customHeight="1" x14ac:dyDescent="0.25">
      <c r="B116" s="444" t="s">
        <v>107</v>
      </c>
      <c r="C116" s="445"/>
      <c r="D116" s="445"/>
      <c r="E116" s="446"/>
      <c r="F116" s="446"/>
      <c r="G116" s="446"/>
      <c r="H116" s="446"/>
      <c r="I116" s="447"/>
    </row>
    <row r="117" spans="2:16" ht="15" customHeight="1" x14ac:dyDescent="0.25">
      <c r="B117" s="444"/>
      <c r="C117" s="445"/>
      <c r="D117" s="445"/>
      <c r="E117" s="446"/>
      <c r="F117" s="446"/>
      <c r="G117" s="446"/>
      <c r="H117" s="446"/>
      <c r="I117" s="447"/>
    </row>
    <row r="118" spans="2:16" ht="15" customHeight="1" x14ac:dyDescent="0.25">
      <c r="B118" s="444" t="s">
        <v>62</v>
      </c>
      <c r="C118" s="445"/>
      <c r="D118" s="445"/>
      <c r="E118" s="450"/>
      <c r="F118" s="450"/>
      <c r="G118" s="450"/>
      <c r="H118" s="450"/>
      <c r="I118" s="451"/>
    </row>
    <row r="119" spans="2:16" ht="15" customHeight="1" thickBot="1" x14ac:dyDescent="0.3">
      <c r="B119" s="448"/>
      <c r="C119" s="449"/>
      <c r="D119" s="449"/>
      <c r="E119" s="452"/>
      <c r="F119" s="452"/>
      <c r="G119" s="452"/>
      <c r="H119" s="452"/>
      <c r="I119" s="453"/>
    </row>
    <row r="120" spans="2:16" ht="15" customHeight="1" thickBot="1" x14ac:dyDescent="0.35">
      <c r="B120" s="75"/>
      <c r="C120" s="75"/>
      <c r="D120" s="77"/>
      <c r="E120" s="76"/>
      <c r="F120"/>
    </row>
    <row r="121" spans="2:16" ht="15" customHeight="1" x14ac:dyDescent="0.25">
      <c r="B121" s="422" t="s">
        <v>102</v>
      </c>
      <c r="C121" s="423"/>
      <c r="D121" s="423"/>
      <c r="E121" s="423" t="s">
        <v>109</v>
      </c>
      <c r="F121" s="423"/>
      <c r="G121" s="423"/>
      <c r="H121" s="423"/>
      <c r="I121" s="426" t="s">
        <v>110</v>
      </c>
      <c r="J121" s="427"/>
      <c r="K121" s="427"/>
      <c r="L121" s="430" t="s">
        <v>111</v>
      </c>
      <c r="M121" s="423" t="s">
        <v>108</v>
      </c>
      <c r="N121" s="423"/>
      <c r="O121" s="423"/>
      <c r="P121" s="432"/>
    </row>
    <row r="122" spans="2:16" ht="15" customHeight="1" thickBot="1" x14ac:dyDescent="0.3">
      <c r="B122" s="424"/>
      <c r="C122" s="425"/>
      <c r="D122" s="425"/>
      <c r="E122" s="425"/>
      <c r="F122" s="425"/>
      <c r="G122" s="425"/>
      <c r="H122" s="425"/>
      <c r="I122" s="428"/>
      <c r="J122" s="429"/>
      <c r="K122" s="429"/>
      <c r="L122" s="431"/>
      <c r="M122" s="433" t="s">
        <v>113</v>
      </c>
      <c r="N122" s="433"/>
      <c r="O122" s="434" t="s">
        <v>112</v>
      </c>
      <c r="P122" s="435"/>
    </row>
    <row r="123" spans="2:16" ht="30" customHeight="1" x14ac:dyDescent="0.25">
      <c r="B123" s="418" t="s">
        <v>103</v>
      </c>
      <c r="C123" s="419"/>
      <c r="D123" s="419"/>
      <c r="E123" s="420" t="s">
        <v>115</v>
      </c>
      <c r="F123" s="420"/>
      <c r="G123" s="420"/>
      <c r="H123" s="420"/>
      <c r="I123" s="420" t="s">
        <v>134</v>
      </c>
      <c r="J123" s="420"/>
      <c r="K123" s="421"/>
      <c r="L123" s="92">
        <v>0.75</v>
      </c>
      <c r="M123" s="100"/>
      <c r="N123" s="93"/>
      <c r="O123" s="94"/>
      <c r="P123" s="95"/>
    </row>
    <row r="124" spans="2:16" ht="30" customHeight="1" x14ac:dyDescent="0.25">
      <c r="B124" s="414" t="s">
        <v>104</v>
      </c>
      <c r="C124" s="415"/>
      <c r="D124" s="415"/>
      <c r="E124" s="416" t="s">
        <v>114</v>
      </c>
      <c r="F124" s="416"/>
      <c r="G124" s="416"/>
      <c r="H124" s="416"/>
      <c r="I124" s="416" t="s">
        <v>135</v>
      </c>
      <c r="J124" s="416"/>
      <c r="K124" s="417"/>
      <c r="L124" s="89">
        <v>1</v>
      </c>
      <c r="M124" s="101"/>
      <c r="N124" s="81"/>
      <c r="O124" s="82"/>
      <c r="P124" s="84"/>
    </row>
    <row r="125" spans="2:16" ht="30" customHeight="1" x14ac:dyDescent="0.25">
      <c r="B125" s="414" t="s">
        <v>105</v>
      </c>
      <c r="C125" s="415"/>
      <c r="D125" s="415"/>
      <c r="E125" s="416" t="s">
        <v>116</v>
      </c>
      <c r="F125" s="416"/>
      <c r="G125" s="416"/>
      <c r="H125" s="416"/>
      <c r="I125" s="416" t="s">
        <v>134</v>
      </c>
      <c r="J125" s="416"/>
      <c r="K125" s="417"/>
      <c r="L125" s="89">
        <v>0.5</v>
      </c>
      <c r="M125" s="101"/>
      <c r="N125" s="81"/>
      <c r="O125" s="83"/>
      <c r="P125" s="84"/>
    </row>
    <row r="126" spans="2:16" ht="30" customHeight="1" x14ac:dyDescent="0.25">
      <c r="B126" s="414"/>
      <c r="C126" s="415"/>
      <c r="D126" s="415"/>
      <c r="E126" s="411"/>
      <c r="F126" s="412"/>
      <c r="G126" s="412"/>
      <c r="H126" s="413"/>
      <c r="I126" s="411"/>
      <c r="J126" s="412"/>
      <c r="K126" s="412"/>
      <c r="L126" s="90"/>
      <c r="M126" s="101"/>
      <c r="N126" s="81"/>
      <c r="O126" s="83"/>
      <c r="P126" s="84"/>
    </row>
    <row r="127" spans="2:16" ht="30" customHeight="1" x14ac:dyDescent="0.25">
      <c r="B127" s="414"/>
      <c r="C127" s="415"/>
      <c r="D127" s="415"/>
      <c r="E127" s="411"/>
      <c r="F127" s="412"/>
      <c r="G127" s="412"/>
      <c r="H127" s="413"/>
      <c r="I127" s="411"/>
      <c r="J127" s="412"/>
      <c r="K127" s="412"/>
      <c r="L127" s="90"/>
      <c r="M127" s="101"/>
      <c r="N127" s="81"/>
      <c r="O127" s="83"/>
      <c r="P127" s="84"/>
    </row>
    <row r="128" spans="2:16" ht="30" customHeight="1" x14ac:dyDescent="0.25">
      <c r="B128" s="414"/>
      <c r="C128" s="415"/>
      <c r="D128" s="415"/>
      <c r="E128" s="411"/>
      <c r="F128" s="412"/>
      <c r="G128" s="412"/>
      <c r="H128" s="413"/>
      <c r="I128" s="411"/>
      <c r="J128" s="412"/>
      <c r="K128" s="412"/>
      <c r="L128" s="90"/>
      <c r="M128" s="101"/>
      <c r="N128" s="81"/>
      <c r="O128" s="83"/>
      <c r="P128" s="84"/>
    </row>
    <row r="129" spans="2:16" ht="30" customHeight="1" x14ac:dyDescent="0.25">
      <c r="B129" s="409"/>
      <c r="C129" s="410"/>
      <c r="D129" s="410"/>
      <c r="E129" s="411"/>
      <c r="F129" s="412"/>
      <c r="G129" s="412"/>
      <c r="H129" s="413"/>
      <c r="I129" s="411"/>
      <c r="J129" s="412"/>
      <c r="K129" s="412"/>
      <c r="L129" s="90"/>
      <c r="M129" s="101"/>
      <c r="N129" s="81"/>
      <c r="O129" s="83"/>
      <c r="P129" s="84"/>
    </row>
    <row r="130" spans="2:16" ht="30" customHeight="1" x14ac:dyDescent="0.25">
      <c r="B130" s="409"/>
      <c r="C130" s="410"/>
      <c r="D130" s="410"/>
      <c r="E130" s="411"/>
      <c r="F130" s="412"/>
      <c r="G130" s="412"/>
      <c r="H130" s="413"/>
      <c r="I130" s="411"/>
      <c r="J130" s="412"/>
      <c r="K130" s="412"/>
      <c r="L130" s="90"/>
      <c r="M130" s="101"/>
      <c r="N130" s="81"/>
      <c r="O130" s="83"/>
      <c r="P130" s="84"/>
    </row>
    <row r="131" spans="2:16" ht="30" customHeight="1" thickBot="1" x14ac:dyDescent="0.3">
      <c r="B131" s="404"/>
      <c r="C131" s="405"/>
      <c r="D131" s="405"/>
      <c r="E131" s="406"/>
      <c r="F131" s="407"/>
      <c r="G131" s="407"/>
      <c r="H131" s="408"/>
      <c r="I131" s="406"/>
      <c r="J131" s="407"/>
      <c r="K131" s="407"/>
      <c r="L131" s="91"/>
      <c r="M131" s="85"/>
      <c r="N131" s="86"/>
      <c r="O131" s="87"/>
      <c r="P131" s="88"/>
    </row>
    <row r="132" spans="2:16" ht="15" customHeight="1" x14ac:dyDescent="0.3">
      <c r="B132" s="78"/>
      <c r="C132" s="76"/>
      <c r="D132" s="76"/>
      <c r="E132" s="76"/>
      <c r="F132"/>
    </row>
    <row r="133" spans="2:16" ht="15" customHeight="1" thickBot="1" x14ac:dyDescent="0.35">
      <c r="B133" s="76"/>
      <c r="C133" s="76"/>
      <c r="D133" s="79"/>
      <c r="E133" s="79"/>
      <c r="F133" s="80"/>
    </row>
    <row r="134" spans="2:16" ht="15" customHeight="1" thickBot="1" x14ac:dyDescent="0.3">
      <c r="B134" s="268" t="s">
        <v>4</v>
      </c>
      <c r="C134" s="269"/>
      <c r="D134" s="285"/>
      <c r="E134" s="286"/>
      <c r="F134" s="287"/>
    </row>
    <row r="135" spans="2:16" ht="15" customHeight="1" thickBot="1" x14ac:dyDescent="0.3"/>
    <row r="136" spans="2:16" ht="15" customHeight="1" x14ac:dyDescent="0.25">
      <c r="B136" s="259" t="s">
        <v>137</v>
      </c>
      <c r="C136" s="260"/>
      <c r="D136" s="260"/>
      <c r="E136" s="260"/>
      <c r="F136" s="260"/>
      <c r="G136" s="260"/>
      <c r="H136" s="261"/>
      <c r="J136" s="259" t="s">
        <v>136</v>
      </c>
      <c r="K136" s="260"/>
      <c r="L136" s="260"/>
      <c r="M136" s="260"/>
      <c r="N136" s="260"/>
      <c r="O136" s="260"/>
      <c r="P136" s="261"/>
    </row>
    <row r="137" spans="2:16" ht="15" customHeight="1" x14ac:dyDescent="0.25">
      <c r="B137" s="262"/>
      <c r="C137" s="263"/>
      <c r="D137" s="263"/>
      <c r="E137" s="263"/>
      <c r="F137" s="263"/>
      <c r="G137" s="263"/>
      <c r="H137" s="264"/>
      <c r="J137" s="262"/>
      <c r="K137" s="263"/>
      <c r="L137" s="263"/>
      <c r="M137" s="263"/>
      <c r="N137" s="263"/>
      <c r="O137" s="263"/>
      <c r="P137" s="264"/>
    </row>
    <row r="138" spans="2:16" ht="15" customHeight="1" x14ac:dyDescent="0.25">
      <c r="B138" s="262"/>
      <c r="C138" s="263"/>
      <c r="D138" s="263"/>
      <c r="E138" s="263"/>
      <c r="F138" s="263"/>
      <c r="G138" s="263"/>
      <c r="H138" s="264"/>
      <c r="J138" s="262"/>
      <c r="K138" s="263"/>
      <c r="L138" s="263"/>
      <c r="M138" s="263"/>
      <c r="N138" s="263"/>
      <c r="O138" s="263"/>
      <c r="P138" s="264"/>
    </row>
    <row r="139" spans="2:16" ht="15" customHeight="1" x14ac:dyDescent="0.25">
      <c r="B139" s="262"/>
      <c r="C139" s="263"/>
      <c r="D139" s="263"/>
      <c r="E139" s="263"/>
      <c r="F139" s="263"/>
      <c r="G139" s="263"/>
      <c r="H139" s="264"/>
      <c r="J139" s="262"/>
      <c r="K139" s="263"/>
      <c r="L139" s="263"/>
      <c r="M139" s="263"/>
      <c r="N139" s="263"/>
      <c r="O139" s="263"/>
      <c r="P139" s="264"/>
    </row>
    <row r="140" spans="2:16" ht="15" customHeight="1" x14ac:dyDescent="0.25">
      <c r="B140" s="262"/>
      <c r="C140" s="263"/>
      <c r="D140" s="263"/>
      <c r="E140" s="263"/>
      <c r="F140" s="263"/>
      <c r="G140" s="263"/>
      <c r="H140" s="264"/>
      <c r="J140" s="262"/>
      <c r="K140" s="263"/>
      <c r="L140" s="263"/>
      <c r="M140" s="263"/>
      <c r="N140" s="263"/>
      <c r="O140" s="263"/>
      <c r="P140" s="264"/>
    </row>
    <row r="141" spans="2:16" ht="15" customHeight="1" thickBot="1" x14ac:dyDescent="0.3">
      <c r="B141" s="265"/>
      <c r="C141" s="266"/>
      <c r="D141" s="266"/>
      <c r="E141" s="266"/>
      <c r="F141" s="266"/>
      <c r="G141" s="266"/>
      <c r="H141" s="267"/>
      <c r="J141" s="265"/>
      <c r="K141" s="266"/>
      <c r="L141" s="266"/>
      <c r="M141" s="266"/>
      <c r="N141" s="266"/>
      <c r="O141" s="266"/>
      <c r="P141" s="267"/>
    </row>
    <row r="142" spans="2:16" ht="15" customHeight="1" thickBot="1" x14ac:dyDescent="0.3">
      <c r="B142" s="102"/>
      <c r="C142" s="102"/>
      <c r="D142" s="102"/>
      <c r="E142" s="102"/>
      <c r="F142" s="102"/>
      <c r="G142" s="102"/>
      <c r="H142" s="102"/>
      <c r="I142" s="102"/>
      <c r="J142" s="102"/>
      <c r="K142" s="102"/>
    </row>
    <row r="143" spans="2:16" ht="15" customHeight="1" x14ac:dyDescent="0.25">
      <c r="B143" s="366" t="s">
        <v>118</v>
      </c>
      <c r="C143" s="367"/>
      <c r="D143" s="367"/>
      <c r="E143" s="367"/>
      <c r="F143" s="367"/>
      <c r="G143" s="367"/>
      <c r="H143" s="367"/>
      <c r="I143" s="367"/>
      <c r="J143" s="367"/>
      <c r="K143" s="367"/>
      <c r="L143" s="367"/>
      <c r="M143" s="367"/>
      <c r="N143" s="367"/>
      <c r="O143" s="367"/>
      <c r="P143" s="368"/>
    </row>
    <row r="144" spans="2:16" ht="15" customHeight="1" thickBot="1" x14ac:dyDescent="0.3">
      <c r="B144" s="369"/>
      <c r="C144" s="370"/>
      <c r="D144" s="370"/>
      <c r="E144" s="370"/>
      <c r="F144" s="370"/>
      <c r="G144" s="370"/>
      <c r="H144" s="370"/>
      <c r="I144" s="370"/>
      <c r="J144" s="370"/>
      <c r="K144" s="370"/>
      <c r="L144" s="370"/>
      <c r="M144" s="370"/>
      <c r="N144" s="370"/>
      <c r="O144" s="370"/>
      <c r="P144" s="371"/>
    </row>
    <row r="145" spans="2:16" ht="15" customHeight="1" thickBot="1" x14ac:dyDescent="0.3">
      <c r="C145" s="103"/>
      <c r="D145" s="103"/>
      <c r="E145" s="103"/>
      <c r="F145" s="103"/>
      <c r="G145" s="103"/>
      <c r="H145" s="103"/>
      <c r="I145" s="103"/>
      <c r="J145" s="103"/>
      <c r="K145" s="103"/>
      <c r="L145" s="103"/>
      <c r="M145" s="103"/>
      <c r="N145" s="103"/>
      <c r="O145" s="103"/>
      <c r="P145" s="103"/>
    </row>
    <row r="146" spans="2:16" ht="15" customHeight="1" x14ac:dyDescent="0.25">
      <c r="B146" s="454" t="s">
        <v>101</v>
      </c>
      <c r="C146" s="455"/>
      <c r="D146" s="455"/>
      <c r="E146" s="455"/>
      <c r="F146" s="458" t="s">
        <v>133</v>
      </c>
      <c r="G146" s="458"/>
      <c r="H146" s="458"/>
      <c r="I146" s="459"/>
      <c r="J146" s="102"/>
      <c r="K146" s="102"/>
      <c r="L146" s="102"/>
      <c r="M146" s="102"/>
      <c r="N146" s="102"/>
      <c r="O146" s="102"/>
      <c r="P146" s="102"/>
    </row>
    <row r="147" spans="2:16" ht="15" customHeight="1" thickBot="1" x14ac:dyDescent="0.3">
      <c r="B147" s="456"/>
      <c r="C147" s="457"/>
      <c r="D147" s="457"/>
      <c r="E147" s="457"/>
      <c r="F147" s="460"/>
      <c r="G147" s="460"/>
      <c r="H147" s="460"/>
      <c r="I147" s="461"/>
      <c r="J147" s="102"/>
      <c r="K147" s="102"/>
      <c r="L147" s="102"/>
      <c r="M147" s="102"/>
      <c r="N147" s="102"/>
      <c r="O147" s="102"/>
      <c r="P147" s="102"/>
    </row>
    <row r="148" spans="2:16" ht="15" customHeight="1" thickBot="1" x14ac:dyDescent="0.3"/>
    <row r="149" spans="2:16" ht="15" customHeight="1" x14ac:dyDescent="0.25">
      <c r="B149" s="436" t="s">
        <v>106</v>
      </c>
      <c r="C149" s="437"/>
      <c r="D149" s="437"/>
      <c r="E149" s="440"/>
      <c r="F149" s="440"/>
      <c r="G149" s="440"/>
      <c r="H149" s="440"/>
      <c r="I149" s="441"/>
    </row>
    <row r="150" spans="2:16" ht="15" customHeight="1" x14ac:dyDescent="0.25">
      <c r="B150" s="438"/>
      <c r="C150" s="439"/>
      <c r="D150" s="439"/>
      <c r="E150" s="442"/>
      <c r="F150" s="442"/>
      <c r="G150" s="442"/>
      <c r="H150" s="442"/>
      <c r="I150" s="443"/>
    </row>
    <row r="151" spans="2:16" ht="15" customHeight="1" x14ac:dyDescent="0.25">
      <c r="B151" s="444" t="s">
        <v>107</v>
      </c>
      <c r="C151" s="445"/>
      <c r="D151" s="445"/>
      <c r="E151" s="446"/>
      <c r="F151" s="446"/>
      <c r="G151" s="446"/>
      <c r="H151" s="446"/>
      <c r="I151" s="447"/>
    </row>
    <row r="152" spans="2:16" ht="15" customHeight="1" x14ac:dyDescent="0.25">
      <c r="B152" s="444"/>
      <c r="C152" s="445"/>
      <c r="D152" s="445"/>
      <c r="E152" s="446"/>
      <c r="F152" s="446"/>
      <c r="G152" s="446"/>
      <c r="H152" s="446"/>
      <c r="I152" s="447"/>
    </row>
    <row r="153" spans="2:16" ht="15" customHeight="1" x14ac:dyDescent="0.25">
      <c r="B153" s="444" t="s">
        <v>62</v>
      </c>
      <c r="C153" s="445"/>
      <c r="D153" s="445"/>
      <c r="E153" s="450"/>
      <c r="F153" s="450"/>
      <c r="G153" s="450"/>
      <c r="H153" s="450"/>
      <c r="I153" s="451"/>
    </row>
    <row r="154" spans="2:16" ht="15" customHeight="1" thickBot="1" x14ac:dyDescent="0.3">
      <c r="B154" s="448"/>
      <c r="C154" s="449"/>
      <c r="D154" s="449"/>
      <c r="E154" s="452"/>
      <c r="F154" s="452"/>
      <c r="G154" s="452"/>
      <c r="H154" s="452"/>
      <c r="I154" s="453"/>
    </row>
    <row r="155" spans="2:16" ht="15" customHeight="1" thickBot="1" x14ac:dyDescent="0.35">
      <c r="B155" s="75"/>
      <c r="C155" s="75"/>
      <c r="D155" s="77"/>
      <c r="E155" s="76"/>
      <c r="F155"/>
    </row>
    <row r="156" spans="2:16" ht="15" customHeight="1" x14ac:dyDescent="0.25">
      <c r="B156" s="422" t="s">
        <v>102</v>
      </c>
      <c r="C156" s="423"/>
      <c r="D156" s="423"/>
      <c r="E156" s="423" t="s">
        <v>109</v>
      </c>
      <c r="F156" s="423"/>
      <c r="G156" s="423"/>
      <c r="H156" s="423"/>
      <c r="I156" s="426" t="s">
        <v>110</v>
      </c>
      <c r="J156" s="427"/>
      <c r="K156" s="427"/>
      <c r="L156" s="430" t="s">
        <v>111</v>
      </c>
      <c r="M156" s="423" t="s">
        <v>108</v>
      </c>
      <c r="N156" s="423"/>
      <c r="O156" s="423"/>
      <c r="P156" s="432"/>
    </row>
    <row r="157" spans="2:16" ht="15" customHeight="1" thickBot="1" x14ac:dyDescent="0.3">
      <c r="B157" s="424"/>
      <c r="C157" s="425"/>
      <c r="D157" s="425"/>
      <c r="E157" s="425"/>
      <c r="F157" s="425"/>
      <c r="G157" s="425"/>
      <c r="H157" s="425"/>
      <c r="I157" s="428"/>
      <c r="J157" s="429"/>
      <c r="K157" s="429"/>
      <c r="L157" s="431"/>
      <c r="M157" s="433" t="s">
        <v>113</v>
      </c>
      <c r="N157" s="433"/>
      <c r="O157" s="434" t="s">
        <v>112</v>
      </c>
      <c r="P157" s="435"/>
    </row>
    <row r="158" spans="2:16" ht="30" customHeight="1" x14ac:dyDescent="0.25">
      <c r="B158" s="418" t="s">
        <v>103</v>
      </c>
      <c r="C158" s="419"/>
      <c r="D158" s="419"/>
      <c r="E158" s="420" t="s">
        <v>115</v>
      </c>
      <c r="F158" s="420"/>
      <c r="G158" s="420"/>
      <c r="H158" s="420"/>
      <c r="I158" s="420" t="s">
        <v>134</v>
      </c>
      <c r="J158" s="420"/>
      <c r="K158" s="421"/>
      <c r="L158" s="92">
        <v>0.75</v>
      </c>
      <c r="M158" s="100"/>
      <c r="N158" s="93"/>
      <c r="O158" s="94"/>
      <c r="P158" s="95"/>
    </row>
    <row r="159" spans="2:16" ht="30" customHeight="1" x14ac:dyDescent="0.25">
      <c r="B159" s="414" t="s">
        <v>104</v>
      </c>
      <c r="C159" s="415"/>
      <c r="D159" s="415"/>
      <c r="E159" s="416" t="s">
        <v>114</v>
      </c>
      <c r="F159" s="416"/>
      <c r="G159" s="416"/>
      <c r="H159" s="416"/>
      <c r="I159" s="416" t="s">
        <v>135</v>
      </c>
      <c r="J159" s="416"/>
      <c r="K159" s="417"/>
      <c r="L159" s="89">
        <v>1</v>
      </c>
      <c r="M159" s="101"/>
      <c r="N159" s="81"/>
      <c r="O159" s="82"/>
      <c r="P159" s="84"/>
    </row>
    <row r="160" spans="2:16" ht="30" customHeight="1" x14ac:dyDescent="0.25">
      <c r="B160" s="414" t="s">
        <v>105</v>
      </c>
      <c r="C160" s="415"/>
      <c r="D160" s="415"/>
      <c r="E160" s="416" t="s">
        <v>116</v>
      </c>
      <c r="F160" s="416"/>
      <c r="G160" s="416"/>
      <c r="H160" s="416"/>
      <c r="I160" s="416" t="s">
        <v>134</v>
      </c>
      <c r="J160" s="416"/>
      <c r="K160" s="417"/>
      <c r="L160" s="89">
        <v>0.5</v>
      </c>
      <c r="M160" s="101"/>
      <c r="N160" s="81"/>
      <c r="O160" s="83"/>
      <c r="P160" s="84"/>
    </row>
    <row r="161" spans="2:16" ht="30" customHeight="1" x14ac:dyDescent="0.25">
      <c r="B161" s="414"/>
      <c r="C161" s="415"/>
      <c r="D161" s="415"/>
      <c r="E161" s="411"/>
      <c r="F161" s="412"/>
      <c r="G161" s="412"/>
      <c r="H161" s="413"/>
      <c r="I161" s="411"/>
      <c r="J161" s="412"/>
      <c r="K161" s="412"/>
      <c r="L161" s="90"/>
      <c r="M161" s="101"/>
      <c r="N161" s="81"/>
      <c r="O161" s="83"/>
      <c r="P161" s="84"/>
    </row>
    <row r="162" spans="2:16" ht="30" customHeight="1" x14ac:dyDescent="0.25">
      <c r="B162" s="414"/>
      <c r="C162" s="415"/>
      <c r="D162" s="415"/>
      <c r="E162" s="411"/>
      <c r="F162" s="412"/>
      <c r="G162" s="412"/>
      <c r="H162" s="413"/>
      <c r="I162" s="411"/>
      <c r="J162" s="412"/>
      <c r="K162" s="412"/>
      <c r="L162" s="90"/>
      <c r="M162" s="101"/>
      <c r="N162" s="81"/>
      <c r="O162" s="83"/>
      <c r="P162" s="84"/>
    </row>
    <row r="163" spans="2:16" ht="30" customHeight="1" x14ac:dyDescent="0.25">
      <c r="B163" s="414"/>
      <c r="C163" s="415"/>
      <c r="D163" s="415"/>
      <c r="E163" s="411"/>
      <c r="F163" s="412"/>
      <c r="G163" s="412"/>
      <c r="H163" s="413"/>
      <c r="I163" s="411"/>
      <c r="J163" s="412"/>
      <c r="K163" s="412"/>
      <c r="L163" s="90"/>
      <c r="M163" s="101"/>
      <c r="N163" s="81"/>
      <c r="O163" s="83"/>
      <c r="P163" s="84"/>
    </row>
    <row r="164" spans="2:16" ht="30" customHeight="1" x14ac:dyDescent="0.25">
      <c r="B164" s="409"/>
      <c r="C164" s="410"/>
      <c r="D164" s="410"/>
      <c r="E164" s="411"/>
      <c r="F164" s="412"/>
      <c r="G164" s="412"/>
      <c r="H164" s="413"/>
      <c r="I164" s="411"/>
      <c r="J164" s="412"/>
      <c r="K164" s="412"/>
      <c r="L164" s="90"/>
      <c r="M164" s="101"/>
      <c r="N164" s="81"/>
      <c r="O164" s="83"/>
      <c r="P164" s="84"/>
    </row>
    <row r="165" spans="2:16" ht="30" customHeight="1" x14ac:dyDescent="0.25">
      <c r="B165" s="409"/>
      <c r="C165" s="410"/>
      <c r="D165" s="410"/>
      <c r="E165" s="411"/>
      <c r="F165" s="412"/>
      <c r="G165" s="412"/>
      <c r="H165" s="413"/>
      <c r="I165" s="411"/>
      <c r="J165" s="412"/>
      <c r="K165" s="412"/>
      <c r="L165" s="90"/>
      <c r="M165" s="101"/>
      <c r="N165" s="81"/>
      <c r="O165" s="83"/>
      <c r="P165" s="84"/>
    </row>
    <row r="166" spans="2:16" ht="30" customHeight="1" thickBot="1" x14ac:dyDescent="0.3">
      <c r="B166" s="404"/>
      <c r="C166" s="405"/>
      <c r="D166" s="405"/>
      <c r="E166" s="406"/>
      <c r="F166" s="407"/>
      <c r="G166" s="407"/>
      <c r="H166" s="408"/>
      <c r="I166" s="406"/>
      <c r="J166" s="407"/>
      <c r="K166" s="407"/>
      <c r="L166" s="91"/>
      <c r="M166" s="85"/>
      <c r="N166" s="86"/>
      <c r="O166" s="87"/>
      <c r="P166" s="88"/>
    </row>
    <row r="167" spans="2:16" ht="15" customHeight="1" x14ac:dyDescent="0.3">
      <c r="B167" s="78"/>
      <c r="C167" s="76"/>
      <c r="D167" s="76"/>
      <c r="E167" s="76"/>
      <c r="F167"/>
    </row>
    <row r="168" spans="2:16" ht="15" customHeight="1" thickBot="1" x14ac:dyDescent="0.35">
      <c r="B168" s="76"/>
      <c r="C168" s="76"/>
      <c r="D168" s="79"/>
      <c r="E168" s="79"/>
      <c r="F168" s="80"/>
    </row>
    <row r="169" spans="2:16" ht="15" customHeight="1" thickBot="1" x14ac:dyDescent="0.3">
      <c r="B169" s="268" t="s">
        <v>4</v>
      </c>
      <c r="C169" s="269"/>
      <c r="D169" s="285"/>
      <c r="E169" s="286"/>
      <c r="F169" s="287"/>
    </row>
    <row r="170" spans="2:16" ht="15" customHeight="1" thickBot="1" x14ac:dyDescent="0.3"/>
    <row r="171" spans="2:16" ht="15" customHeight="1" x14ac:dyDescent="0.25">
      <c r="B171" s="259" t="s">
        <v>137</v>
      </c>
      <c r="C171" s="260"/>
      <c r="D171" s="260"/>
      <c r="E171" s="260"/>
      <c r="F171" s="260"/>
      <c r="G171" s="260"/>
      <c r="H171" s="261"/>
      <c r="J171" s="259" t="s">
        <v>136</v>
      </c>
      <c r="K171" s="260"/>
      <c r="L171" s="260"/>
      <c r="M171" s="260"/>
      <c r="N171" s="260"/>
      <c r="O171" s="260"/>
      <c r="P171" s="261"/>
    </row>
    <row r="172" spans="2:16" ht="15" customHeight="1" x14ac:dyDescent="0.25">
      <c r="B172" s="262"/>
      <c r="C172" s="263"/>
      <c r="D172" s="263"/>
      <c r="E172" s="263"/>
      <c r="F172" s="263"/>
      <c r="G172" s="263"/>
      <c r="H172" s="264"/>
      <c r="J172" s="262"/>
      <c r="K172" s="263"/>
      <c r="L172" s="263"/>
      <c r="M172" s="263"/>
      <c r="N172" s="263"/>
      <c r="O172" s="263"/>
      <c r="P172" s="264"/>
    </row>
    <row r="173" spans="2:16" ht="15" customHeight="1" x14ac:dyDescent="0.25">
      <c r="B173" s="262"/>
      <c r="C173" s="263"/>
      <c r="D173" s="263"/>
      <c r="E173" s="263"/>
      <c r="F173" s="263"/>
      <c r="G173" s="263"/>
      <c r="H173" s="264"/>
      <c r="J173" s="262"/>
      <c r="K173" s="263"/>
      <c r="L173" s="263"/>
      <c r="M173" s="263"/>
      <c r="N173" s="263"/>
      <c r="O173" s="263"/>
      <c r="P173" s="264"/>
    </row>
    <row r="174" spans="2:16" ht="15" customHeight="1" x14ac:dyDescent="0.25">
      <c r="B174" s="262"/>
      <c r="C174" s="263"/>
      <c r="D174" s="263"/>
      <c r="E174" s="263"/>
      <c r="F174" s="263"/>
      <c r="G174" s="263"/>
      <c r="H174" s="264"/>
      <c r="J174" s="262"/>
      <c r="K174" s="263"/>
      <c r="L174" s="263"/>
      <c r="M174" s="263"/>
      <c r="N174" s="263"/>
      <c r="O174" s="263"/>
      <c r="P174" s="264"/>
    </row>
    <row r="175" spans="2:16" ht="15" customHeight="1" x14ac:dyDescent="0.25">
      <c r="B175" s="262"/>
      <c r="C175" s="263"/>
      <c r="D175" s="263"/>
      <c r="E175" s="263"/>
      <c r="F175" s="263"/>
      <c r="G175" s="263"/>
      <c r="H175" s="264"/>
      <c r="J175" s="262"/>
      <c r="K175" s="263"/>
      <c r="L175" s="263"/>
      <c r="M175" s="263"/>
      <c r="N175" s="263"/>
      <c r="O175" s="263"/>
      <c r="P175" s="264"/>
    </row>
    <row r="176" spans="2:16" ht="15" customHeight="1" thickBot="1" x14ac:dyDescent="0.3">
      <c r="B176" s="265"/>
      <c r="C176" s="266"/>
      <c r="D176" s="266"/>
      <c r="E176" s="266"/>
      <c r="F176" s="266"/>
      <c r="G176" s="266"/>
      <c r="H176" s="267"/>
      <c r="J176" s="265"/>
      <c r="K176" s="266"/>
      <c r="L176" s="266"/>
      <c r="M176" s="266"/>
      <c r="N176" s="266"/>
      <c r="O176" s="266"/>
      <c r="P176" s="267"/>
    </row>
  </sheetData>
  <sheetProtection algorithmName="SHA-512" hashValue="6Y+st/H4vT4QPA/CfAKtTkPxNI/erHPjAsODE4J8ecf9nruzTTHVgP4bwntOndcxogiDXkTJjottIEWKtnzoWg==" saltValue="vRxjLT6n8SsSDdZnPl5ktQ==" spinCount="100000" sheet="1" objects="1" scenarios="1" selectLockedCells="1"/>
  <mergeCells count="236">
    <mergeCell ref="B64:C64"/>
    <mergeCell ref="D64:F64"/>
    <mergeCell ref="B66:H71"/>
    <mergeCell ref="J66:P71"/>
    <mergeCell ref="B60:D60"/>
    <mergeCell ref="E60:H60"/>
    <mergeCell ref="I60:K60"/>
    <mergeCell ref="B61:D61"/>
    <mergeCell ref="E61:H61"/>
    <mergeCell ref="I61:K61"/>
    <mergeCell ref="B57:D57"/>
    <mergeCell ref="E57:H57"/>
    <mergeCell ref="I57:K57"/>
    <mergeCell ref="B58:D58"/>
    <mergeCell ref="E58:H58"/>
    <mergeCell ref="I58:K58"/>
    <mergeCell ref="B59:D59"/>
    <mergeCell ref="E59:H59"/>
    <mergeCell ref="I59:K59"/>
    <mergeCell ref="B54:D54"/>
    <mergeCell ref="E54:H54"/>
    <mergeCell ref="I54:K54"/>
    <mergeCell ref="B55:D55"/>
    <mergeCell ref="E55:H55"/>
    <mergeCell ref="I55:K55"/>
    <mergeCell ref="B56:D56"/>
    <mergeCell ref="E56:H56"/>
    <mergeCell ref="I56:K56"/>
    <mergeCell ref="E48:I49"/>
    <mergeCell ref="B51:D52"/>
    <mergeCell ref="E51:H52"/>
    <mergeCell ref="I51:K52"/>
    <mergeCell ref="L51:L52"/>
    <mergeCell ref="M51:P51"/>
    <mergeCell ref="M52:N52"/>
    <mergeCell ref="O52:P52"/>
    <mergeCell ref="B53:D53"/>
    <mergeCell ref="E53:H53"/>
    <mergeCell ref="I53:K53"/>
    <mergeCell ref="B18:D18"/>
    <mergeCell ref="B19:D19"/>
    <mergeCell ref="B20:D20"/>
    <mergeCell ref="B38:P39"/>
    <mergeCell ref="B41:E42"/>
    <mergeCell ref="F41:I42"/>
    <mergeCell ref="B44:D45"/>
    <mergeCell ref="E44:I45"/>
    <mergeCell ref="B46:D47"/>
    <mergeCell ref="E46:I47"/>
    <mergeCell ref="I22:K22"/>
    <mergeCell ref="I23:K23"/>
    <mergeCell ref="I24:K24"/>
    <mergeCell ref="I25:K25"/>
    <mergeCell ref="I26:K26"/>
    <mergeCell ref="E26:H26"/>
    <mergeCell ref="B26:D26"/>
    <mergeCell ref="B24:D24"/>
    <mergeCell ref="E21:H21"/>
    <mergeCell ref="E22:H22"/>
    <mergeCell ref="E23:H23"/>
    <mergeCell ref="E24:H24"/>
    <mergeCell ref="E25:H25"/>
    <mergeCell ref="E18:H18"/>
    <mergeCell ref="C1:P1"/>
    <mergeCell ref="B73:P74"/>
    <mergeCell ref="B76:E77"/>
    <mergeCell ref="F76:I77"/>
    <mergeCell ref="B13:D14"/>
    <mergeCell ref="B3:P4"/>
    <mergeCell ref="B6:E7"/>
    <mergeCell ref="B9:D10"/>
    <mergeCell ref="B11:D12"/>
    <mergeCell ref="F6:I7"/>
    <mergeCell ref="E9:I10"/>
    <mergeCell ref="E11:I12"/>
    <mergeCell ref="E13:I14"/>
    <mergeCell ref="M16:P16"/>
    <mergeCell ref="M17:N17"/>
    <mergeCell ref="O17:P17"/>
    <mergeCell ref="E16:H17"/>
    <mergeCell ref="B16:D17"/>
    <mergeCell ref="I16:K17"/>
    <mergeCell ref="L16:L17"/>
    <mergeCell ref="B25:D25"/>
    <mergeCell ref="I18:K18"/>
    <mergeCell ref="I19:K19"/>
    <mergeCell ref="I20:K20"/>
    <mergeCell ref="E19:H19"/>
    <mergeCell ref="E20:H20"/>
    <mergeCell ref="B86:D87"/>
    <mergeCell ref="E86:H87"/>
    <mergeCell ref="I86:K87"/>
    <mergeCell ref="L86:L87"/>
    <mergeCell ref="M86:P86"/>
    <mergeCell ref="M87:N87"/>
    <mergeCell ref="O87:P87"/>
    <mergeCell ref="B79:D80"/>
    <mergeCell ref="E79:I80"/>
    <mergeCell ref="B81:D82"/>
    <mergeCell ref="E81:I82"/>
    <mergeCell ref="B83:D84"/>
    <mergeCell ref="E83:I84"/>
    <mergeCell ref="B21:D21"/>
    <mergeCell ref="B22:D22"/>
    <mergeCell ref="B23:D23"/>
    <mergeCell ref="B31:H36"/>
    <mergeCell ref="J31:P36"/>
    <mergeCell ref="B29:C29"/>
    <mergeCell ref="D29:F29"/>
    <mergeCell ref="I21:K21"/>
    <mergeCell ref="B48:D49"/>
    <mergeCell ref="B90:D90"/>
    <mergeCell ref="E90:H90"/>
    <mergeCell ref="I90:K90"/>
    <mergeCell ref="B91:D91"/>
    <mergeCell ref="E91:H91"/>
    <mergeCell ref="I91:K91"/>
    <mergeCell ref="B88:D88"/>
    <mergeCell ref="E88:H88"/>
    <mergeCell ref="I88:K88"/>
    <mergeCell ref="B89:D89"/>
    <mergeCell ref="E89:H89"/>
    <mergeCell ref="I89:K89"/>
    <mergeCell ref="B94:D94"/>
    <mergeCell ref="E94:H94"/>
    <mergeCell ref="I94:K94"/>
    <mergeCell ref="B95:D95"/>
    <mergeCell ref="E95:H95"/>
    <mergeCell ref="I95:K95"/>
    <mergeCell ref="B92:D92"/>
    <mergeCell ref="E92:H92"/>
    <mergeCell ref="I92:K92"/>
    <mergeCell ref="B93:D93"/>
    <mergeCell ref="E93:H93"/>
    <mergeCell ref="I93:K93"/>
    <mergeCell ref="B101:H106"/>
    <mergeCell ref="J101:P106"/>
    <mergeCell ref="B108:P109"/>
    <mergeCell ref="B111:E112"/>
    <mergeCell ref="F111:I112"/>
    <mergeCell ref="B96:D96"/>
    <mergeCell ref="E96:H96"/>
    <mergeCell ref="I96:K96"/>
    <mergeCell ref="B99:C99"/>
    <mergeCell ref="D99:F99"/>
    <mergeCell ref="B121:D122"/>
    <mergeCell ref="E121:H122"/>
    <mergeCell ref="I121:K122"/>
    <mergeCell ref="L121:L122"/>
    <mergeCell ref="M121:P121"/>
    <mergeCell ref="M122:N122"/>
    <mergeCell ref="O122:P122"/>
    <mergeCell ref="B114:D115"/>
    <mergeCell ref="E114:I115"/>
    <mergeCell ref="B116:D117"/>
    <mergeCell ref="E116:I117"/>
    <mergeCell ref="B118:D119"/>
    <mergeCell ref="E118:I119"/>
    <mergeCell ref="B125:D125"/>
    <mergeCell ref="E125:H125"/>
    <mergeCell ref="I125:K125"/>
    <mergeCell ref="B126:D126"/>
    <mergeCell ref="E126:H126"/>
    <mergeCell ref="I126:K126"/>
    <mergeCell ref="B123:D123"/>
    <mergeCell ref="E123:H123"/>
    <mergeCell ref="I123:K123"/>
    <mergeCell ref="B124:D124"/>
    <mergeCell ref="E124:H124"/>
    <mergeCell ref="I124:K124"/>
    <mergeCell ref="B129:D129"/>
    <mergeCell ref="E129:H129"/>
    <mergeCell ref="I129:K129"/>
    <mergeCell ref="B130:D130"/>
    <mergeCell ref="E130:H130"/>
    <mergeCell ref="I130:K130"/>
    <mergeCell ref="B127:D127"/>
    <mergeCell ref="E127:H127"/>
    <mergeCell ref="I127:K127"/>
    <mergeCell ref="B128:D128"/>
    <mergeCell ref="E128:H128"/>
    <mergeCell ref="I128:K128"/>
    <mergeCell ref="B136:H141"/>
    <mergeCell ref="J136:P141"/>
    <mergeCell ref="B143:P144"/>
    <mergeCell ref="B146:E147"/>
    <mergeCell ref="F146:I147"/>
    <mergeCell ref="B131:D131"/>
    <mergeCell ref="E131:H131"/>
    <mergeCell ref="I131:K131"/>
    <mergeCell ref="B134:C134"/>
    <mergeCell ref="D134:F134"/>
    <mergeCell ref="L156:L157"/>
    <mergeCell ref="M156:P156"/>
    <mergeCell ref="M157:N157"/>
    <mergeCell ref="O157:P157"/>
    <mergeCell ref="B149:D150"/>
    <mergeCell ref="E149:I150"/>
    <mergeCell ref="B151:D152"/>
    <mergeCell ref="E151:I152"/>
    <mergeCell ref="B153:D154"/>
    <mergeCell ref="E153:I154"/>
    <mergeCell ref="B158:D158"/>
    <mergeCell ref="E158:H158"/>
    <mergeCell ref="I158:K158"/>
    <mergeCell ref="B159:D159"/>
    <mergeCell ref="E159:H159"/>
    <mergeCell ref="I159:K159"/>
    <mergeCell ref="B156:D157"/>
    <mergeCell ref="E156:H157"/>
    <mergeCell ref="I156:K157"/>
    <mergeCell ref="B162:D162"/>
    <mergeCell ref="E162:H162"/>
    <mergeCell ref="I162:K162"/>
    <mergeCell ref="B163:D163"/>
    <mergeCell ref="E163:H163"/>
    <mergeCell ref="I163:K163"/>
    <mergeCell ref="B160:D160"/>
    <mergeCell ref="E160:H160"/>
    <mergeCell ref="I160:K160"/>
    <mergeCell ref="B161:D161"/>
    <mergeCell ref="E161:H161"/>
    <mergeCell ref="I161:K161"/>
    <mergeCell ref="B171:H176"/>
    <mergeCell ref="J171:P176"/>
    <mergeCell ref="B166:D166"/>
    <mergeCell ref="E166:H166"/>
    <mergeCell ref="I166:K166"/>
    <mergeCell ref="B169:C169"/>
    <mergeCell ref="D169:F169"/>
    <mergeCell ref="B164:D164"/>
    <mergeCell ref="E164:H164"/>
    <mergeCell ref="I164:K164"/>
    <mergeCell ref="B165:D165"/>
    <mergeCell ref="E165:H165"/>
    <mergeCell ref="I165:K165"/>
  </mergeCells>
  <pageMargins left="0.70866141732283472" right="0.70866141732283472" top="0.78740157480314965" bottom="0.78740157480314965" header="0.31496062992125984" footer="0.31496062992125984"/>
  <pageSetup paperSize="9" scale="72" orientation="landscape" verticalDpi="0" r:id="rId1"/>
  <headerFooter>
    <oddHeader>&amp;C&amp;"Arial,Standard"&amp;A</oddHeader>
    <oddFooter>&amp;C&amp;"Arial,Standard"Seite &amp;P von &amp;N</oddFooter>
  </headerFooter>
  <rowBreaks count="4" manualBreakCount="4">
    <brk id="36" max="16" man="1"/>
    <brk id="71" max="16" man="1"/>
    <brk id="106" max="16" man="1"/>
    <brk id="141"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0"/>
  <sheetViews>
    <sheetView showGridLines="0" showRowColHeaders="0" view="pageBreakPreview" zoomScaleNormal="100" zoomScaleSheetLayoutView="100" workbookViewId="0">
      <selection activeCell="B5" sqref="B5:O5"/>
    </sheetView>
  </sheetViews>
  <sheetFormatPr baseColWidth="10" defaultColWidth="11.44140625" defaultRowHeight="15" customHeight="1" x14ac:dyDescent="0.25"/>
  <cols>
    <col min="1" max="1" width="2.5546875" style="5" customWidth="1"/>
    <col min="2" max="15" width="11.44140625" style="1"/>
    <col min="16" max="16" width="11.44140625" style="2"/>
    <col min="17" max="17" width="2.5546875" style="1" customWidth="1"/>
    <col min="18" max="16384" width="11.44140625" style="1"/>
  </cols>
  <sheetData>
    <row r="1" spans="1:17" ht="30" customHeight="1" x14ac:dyDescent="0.25">
      <c r="B1" s="6" t="s">
        <v>57</v>
      </c>
      <c r="C1" s="462" t="s">
        <v>91</v>
      </c>
      <c r="D1" s="462"/>
      <c r="E1" s="462"/>
      <c r="F1" s="462"/>
      <c r="G1" s="462"/>
      <c r="H1" s="462"/>
      <c r="I1" s="462"/>
      <c r="J1" s="462"/>
      <c r="K1" s="462"/>
      <c r="L1" s="462"/>
      <c r="M1" s="462"/>
      <c r="N1" s="462"/>
      <c r="O1" s="462"/>
      <c r="P1" s="7"/>
    </row>
    <row r="2" spans="1:17" ht="110.1" customHeight="1" thickBot="1" x14ac:dyDescent="0.3">
      <c r="B2" s="6"/>
      <c r="C2" s="579" t="s">
        <v>209</v>
      </c>
      <c r="D2" s="579"/>
      <c r="E2" s="579"/>
      <c r="F2" s="579"/>
      <c r="G2" s="579"/>
      <c r="H2" s="579"/>
      <c r="I2" s="579"/>
      <c r="J2" s="579"/>
      <c r="K2" s="579"/>
      <c r="L2" s="579"/>
      <c r="M2" s="579"/>
      <c r="N2" s="579"/>
      <c r="O2" s="579"/>
      <c r="P2" s="7"/>
    </row>
    <row r="3" spans="1:17" ht="15" customHeight="1" thickBot="1" x14ac:dyDescent="0.3">
      <c r="A3" s="12"/>
      <c r="B3" s="506" t="s">
        <v>58</v>
      </c>
      <c r="C3" s="507"/>
      <c r="D3" s="507"/>
      <c r="E3" s="507"/>
      <c r="F3" s="507"/>
      <c r="G3" s="507"/>
      <c r="H3" s="507"/>
      <c r="I3" s="508" t="str">
        <f>IF(E7&lt;&gt;0,E7,"")</f>
        <v>MA 1</v>
      </c>
      <c r="J3" s="508"/>
      <c r="K3" s="508"/>
      <c r="L3" s="508"/>
      <c r="M3" s="508"/>
      <c r="N3" s="508"/>
      <c r="O3" s="509"/>
      <c r="P3" s="17"/>
      <c r="Q3" s="12"/>
    </row>
    <row r="4" spans="1:17" ht="15" customHeight="1" x14ac:dyDescent="0.25">
      <c r="A4" s="12"/>
      <c r="B4" s="529" t="s">
        <v>208</v>
      </c>
      <c r="C4" s="530"/>
      <c r="D4" s="530"/>
      <c r="E4" s="530"/>
      <c r="F4" s="530"/>
      <c r="G4" s="530"/>
      <c r="H4" s="530"/>
      <c r="I4" s="530"/>
      <c r="J4" s="530"/>
      <c r="K4" s="530"/>
      <c r="L4" s="530"/>
      <c r="M4" s="530"/>
      <c r="N4" s="530"/>
      <c r="O4" s="531"/>
      <c r="P4" s="18"/>
      <c r="Q4" s="12"/>
    </row>
    <row r="5" spans="1:17" ht="15" customHeight="1" thickBot="1" x14ac:dyDescent="0.3">
      <c r="A5" s="12"/>
      <c r="B5" s="532" t="s">
        <v>93</v>
      </c>
      <c r="C5" s="533"/>
      <c r="D5" s="533"/>
      <c r="E5" s="533"/>
      <c r="F5" s="533"/>
      <c r="G5" s="533"/>
      <c r="H5" s="533"/>
      <c r="I5" s="533"/>
      <c r="J5" s="533"/>
      <c r="K5" s="533"/>
      <c r="L5" s="533"/>
      <c r="M5" s="533"/>
      <c r="N5" s="533"/>
      <c r="O5" s="534"/>
      <c r="P5" s="18"/>
      <c r="Q5" s="12"/>
    </row>
    <row r="6" spans="1:17" ht="15" customHeight="1" thickBot="1" x14ac:dyDescent="0.3">
      <c r="A6" s="12"/>
      <c r="B6" s="12"/>
      <c r="C6" s="12"/>
      <c r="D6" s="12"/>
      <c r="E6" s="12"/>
      <c r="F6" s="12"/>
      <c r="G6" s="12"/>
      <c r="H6" s="12"/>
      <c r="I6" s="12"/>
      <c r="J6" s="12"/>
      <c r="K6" s="12"/>
      <c r="L6" s="12"/>
      <c r="M6" s="12"/>
      <c r="N6" s="12"/>
      <c r="O6" s="12"/>
      <c r="P6" s="13"/>
      <c r="Q6" s="12"/>
    </row>
    <row r="7" spans="1:17" ht="15" customHeight="1" x14ac:dyDescent="0.25">
      <c r="A7" s="12"/>
      <c r="B7" s="535" t="s">
        <v>59</v>
      </c>
      <c r="C7" s="536"/>
      <c r="D7" s="537"/>
      <c r="E7" s="538" t="s">
        <v>138</v>
      </c>
      <c r="F7" s="539"/>
      <c r="G7" s="539"/>
      <c r="H7" s="540"/>
      <c r="I7" s="541" t="s">
        <v>62</v>
      </c>
      <c r="J7" s="542"/>
      <c r="K7" s="543"/>
      <c r="L7" s="469"/>
      <c r="M7" s="547"/>
      <c r="N7" s="547"/>
      <c r="O7" s="470"/>
      <c r="P7" s="14"/>
      <c r="Q7" s="12"/>
    </row>
    <row r="8" spans="1:17" ht="15" customHeight="1" x14ac:dyDescent="0.25">
      <c r="A8" s="12"/>
      <c r="B8" s="551" t="s">
        <v>60</v>
      </c>
      <c r="C8" s="552"/>
      <c r="D8" s="553"/>
      <c r="E8" s="554"/>
      <c r="F8" s="555"/>
      <c r="G8" s="555"/>
      <c r="H8" s="556"/>
      <c r="I8" s="544"/>
      <c r="J8" s="545"/>
      <c r="K8" s="546"/>
      <c r="L8" s="548"/>
      <c r="M8" s="549"/>
      <c r="N8" s="549"/>
      <c r="O8" s="550"/>
      <c r="P8" s="14"/>
      <c r="Q8" s="12"/>
    </row>
    <row r="9" spans="1:17" ht="15" customHeight="1" thickBot="1" x14ac:dyDescent="0.3">
      <c r="A9" s="12"/>
      <c r="B9" s="570" t="s">
        <v>61</v>
      </c>
      <c r="C9" s="571"/>
      <c r="D9" s="572"/>
      <c r="E9" s="563"/>
      <c r="F9" s="533"/>
      <c r="G9" s="533"/>
      <c r="H9" s="534"/>
      <c r="I9" s="564" t="s">
        <v>63</v>
      </c>
      <c r="J9" s="565"/>
      <c r="K9" s="566"/>
      <c r="L9" s="567"/>
      <c r="M9" s="568"/>
      <c r="N9" s="568"/>
      <c r="O9" s="569"/>
      <c r="P9" s="14"/>
      <c r="Q9" s="12"/>
    </row>
    <row r="10" spans="1:17" ht="15" customHeight="1" thickBot="1" x14ac:dyDescent="0.3">
      <c r="A10" s="12"/>
      <c r="B10" s="12"/>
      <c r="C10" s="12"/>
      <c r="D10" s="12"/>
      <c r="E10" s="12"/>
      <c r="F10" s="12"/>
      <c r="G10" s="12"/>
      <c r="H10" s="12"/>
      <c r="I10" s="12"/>
      <c r="J10" s="12"/>
      <c r="K10" s="12"/>
      <c r="L10" s="12"/>
      <c r="M10" s="12"/>
      <c r="N10" s="12"/>
      <c r="O10" s="12"/>
      <c r="P10" s="13"/>
      <c r="Q10" s="12"/>
    </row>
    <row r="11" spans="1:17" ht="15" customHeight="1" thickBot="1" x14ac:dyDescent="0.3">
      <c r="A11" s="12"/>
      <c r="B11" s="463" t="s">
        <v>73</v>
      </c>
      <c r="C11" s="464"/>
      <c r="D11" s="465"/>
      <c r="E11" s="515"/>
      <c r="F11" s="516"/>
      <c r="G11" s="516"/>
      <c r="H11" s="516"/>
      <c r="I11" s="516"/>
      <c r="J11" s="516"/>
      <c r="K11" s="517"/>
      <c r="L11" s="12"/>
      <c r="M11" s="518" t="s">
        <v>64</v>
      </c>
      <c r="N11" s="519"/>
      <c r="O11" s="11">
        <f>SUM(O12:O15)</f>
        <v>0.20450000000000002</v>
      </c>
      <c r="P11" s="14"/>
      <c r="Q11" s="12"/>
    </row>
    <row r="12" spans="1:17" ht="15" customHeight="1" thickBot="1" x14ac:dyDescent="0.3">
      <c r="A12" s="12"/>
      <c r="B12" s="12"/>
      <c r="C12" s="12"/>
      <c r="D12" s="12"/>
      <c r="E12" s="12"/>
      <c r="F12" s="12"/>
      <c r="G12" s="12"/>
      <c r="H12" s="12"/>
      <c r="I12" s="12"/>
      <c r="J12" s="12"/>
      <c r="K12" s="12"/>
      <c r="L12" s="12"/>
      <c r="M12" s="520" t="s">
        <v>65</v>
      </c>
      <c r="N12" s="521"/>
      <c r="O12" s="144">
        <v>8.0500000000000002E-2</v>
      </c>
      <c r="P12" s="14"/>
      <c r="Q12" s="12"/>
    </row>
    <row r="13" spans="1:17" ht="15" customHeight="1" thickBot="1" x14ac:dyDescent="0.3">
      <c r="A13" s="12"/>
      <c r="B13" s="463" t="s">
        <v>74</v>
      </c>
      <c r="C13" s="464"/>
      <c r="D13" s="465"/>
      <c r="E13" s="27"/>
      <c r="F13" s="27"/>
      <c r="G13" s="27"/>
      <c r="H13" s="27"/>
      <c r="I13" s="27"/>
      <c r="J13" s="27"/>
      <c r="K13" s="28"/>
      <c r="L13" s="12"/>
      <c r="M13" s="522" t="s">
        <v>66</v>
      </c>
      <c r="N13" s="523"/>
      <c r="O13" s="25">
        <v>1.7999999999999999E-2</v>
      </c>
      <c r="P13" s="14"/>
      <c r="Q13" s="12"/>
    </row>
    <row r="14" spans="1:17" ht="15" customHeight="1" x14ac:dyDescent="0.25">
      <c r="A14" s="12"/>
      <c r="B14" s="520" t="s">
        <v>77</v>
      </c>
      <c r="C14" s="559"/>
      <c r="D14" s="521"/>
      <c r="E14" s="29"/>
      <c r="F14" s="29"/>
      <c r="G14" s="29"/>
      <c r="H14" s="29"/>
      <c r="I14" s="29"/>
      <c r="J14" s="29"/>
      <c r="K14" s="30"/>
      <c r="L14" s="12"/>
      <c r="M14" s="522" t="s">
        <v>67</v>
      </c>
      <c r="N14" s="523"/>
      <c r="O14" s="196">
        <v>1.2999999999999999E-2</v>
      </c>
      <c r="P14" s="14"/>
      <c r="Q14" s="12"/>
    </row>
    <row r="15" spans="1:17" ht="15" customHeight="1" thickBot="1" x14ac:dyDescent="0.3">
      <c r="A15" s="12"/>
      <c r="B15" s="522" t="s">
        <v>75</v>
      </c>
      <c r="C15" s="557"/>
      <c r="D15" s="523"/>
      <c r="E15" s="31"/>
      <c r="F15" s="31"/>
      <c r="G15" s="31"/>
      <c r="H15" s="31"/>
      <c r="I15" s="31"/>
      <c r="J15" s="31"/>
      <c r="K15" s="32"/>
      <c r="L15" s="12"/>
      <c r="M15" s="524" t="s">
        <v>68</v>
      </c>
      <c r="N15" s="525"/>
      <c r="O15" s="197">
        <v>9.2999999999999999E-2</v>
      </c>
      <c r="P15" s="14"/>
      <c r="Q15" s="12"/>
    </row>
    <row r="16" spans="1:17" ht="15" customHeight="1" thickBot="1" x14ac:dyDescent="0.3">
      <c r="A16" s="12"/>
      <c r="B16" s="524" t="s">
        <v>76</v>
      </c>
      <c r="C16" s="558"/>
      <c r="D16" s="525"/>
      <c r="E16" s="33">
        <v>1000</v>
      </c>
      <c r="F16" s="33"/>
      <c r="G16" s="33"/>
      <c r="H16" s="33"/>
      <c r="I16" s="33"/>
      <c r="J16" s="33"/>
      <c r="K16" s="34"/>
      <c r="L16" s="12"/>
      <c r="M16" s="518" t="s">
        <v>120</v>
      </c>
      <c r="N16" s="519"/>
      <c r="O16" s="11">
        <f>SUM(O17:O20)</f>
        <v>8.9999999999999998E-4</v>
      </c>
      <c r="P16" s="14"/>
      <c r="Q16" s="12"/>
    </row>
    <row r="17" spans="1:17" ht="15" customHeight="1" thickBot="1" x14ac:dyDescent="0.3">
      <c r="A17" s="12"/>
      <c r="B17" s="463" t="s">
        <v>147</v>
      </c>
      <c r="C17" s="464"/>
      <c r="D17" s="464"/>
      <c r="E17" s="464"/>
      <c r="F17" s="464"/>
      <c r="G17" s="464"/>
      <c r="H17" s="464"/>
      <c r="I17" s="464"/>
      <c r="J17" s="464"/>
      <c r="K17" s="526"/>
      <c r="L17" s="12"/>
      <c r="M17" s="108" t="s">
        <v>69</v>
      </c>
      <c r="N17" s="109"/>
      <c r="O17" s="107">
        <v>8.9999999999999998E-4</v>
      </c>
      <c r="P17" s="14"/>
      <c r="Q17" s="12"/>
    </row>
    <row r="18" spans="1:17" ht="15" customHeight="1" x14ac:dyDescent="0.25">
      <c r="A18" s="12"/>
      <c r="B18" s="520" t="s">
        <v>77</v>
      </c>
      <c r="C18" s="559"/>
      <c r="D18" s="521"/>
      <c r="E18" s="29"/>
      <c r="F18" s="29"/>
      <c r="G18" s="29"/>
      <c r="H18" s="29"/>
      <c r="I18" s="29"/>
      <c r="J18" s="29"/>
      <c r="K18" s="30"/>
      <c r="L18" s="12"/>
      <c r="M18" s="105" t="s">
        <v>70</v>
      </c>
      <c r="N18" s="106"/>
      <c r="O18" s="107">
        <v>0</v>
      </c>
      <c r="P18" s="14"/>
      <c r="Q18" s="12"/>
    </row>
    <row r="19" spans="1:17" ht="15" customHeight="1" x14ac:dyDescent="0.25">
      <c r="A19" s="12"/>
      <c r="B19" s="522" t="s">
        <v>75</v>
      </c>
      <c r="C19" s="557"/>
      <c r="D19" s="523"/>
      <c r="E19" s="31"/>
      <c r="F19" s="31"/>
      <c r="G19" s="31"/>
      <c r="H19" s="31"/>
      <c r="I19" s="31"/>
      <c r="J19" s="31"/>
      <c r="K19" s="32"/>
      <c r="L19" s="12"/>
      <c r="M19" s="527" t="s">
        <v>71</v>
      </c>
      <c r="N19" s="528"/>
      <c r="O19" s="25">
        <v>0</v>
      </c>
      <c r="P19" s="14"/>
      <c r="Q19" s="12"/>
    </row>
    <row r="20" spans="1:17" ht="15" customHeight="1" thickBot="1" x14ac:dyDescent="0.3">
      <c r="A20" s="12"/>
      <c r="B20" s="524" t="s">
        <v>76</v>
      </c>
      <c r="C20" s="558"/>
      <c r="D20" s="525"/>
      <c r="E20" s="33"/>
      <c r="F20" s="33"/>
      <c r="G20" s="33"/>
      <c r="H20" s="33"/>
      <c r="I20" s="33"/>
      <c r="J20" s="33"/>
      <c r="K20" s="34"/>
      <c r="L20" s="12"/>
      <c r="M20" s="513" t="s">
        <v>121</v>
      </c>
      <c r="N20" s="514"/>
      <c r="O20" s="26">
        <v>0</v>
      </c>
      <c r="P20" s="13"/>
      <c r="Q20" s="12"/>
    </row>
    <row r="21" spans="1:17" ht="15" customHeight="1" thickBot="1" x14ac:dyDescent="0.3">
      <c r="A21" s="12"/>
      <c r="B21" s="12"/>
      <c r="C21" s="12"/>
      <c r="D21" s="12"/>
      <c r="E21" s="12"/>
      <c r="F21" s="12"/>
      <c r="G21" s="12"/>
      <c r="H21" s="12"/>
      <c r="I21" s="12"/>
      <c r="J21" s="12"/>
      <c r="K21" s="12"/>
      <c r="L21" s="12"/>
      <c r="M21" s="12"/>
      <c r="N21" s="12"/>
      <c r="O21" s="12"/>
      <c r="P21" s="13"/>
      <c r="Q21" s="12"/>
    </row>
    <row r="22" spans="1:17" ht="15" customHeight="1" thickBot="1" x14ac:dyDescent="0.3">
      <c r="A22" s="12"/>
      <c r="B22" s="463" t="s">
        <v>74</v>
      </c>
      <c r="C22" s="464"/>
      <c r="D22" s="465"/>
      <c r="E22" s="27"/>
      <c r="F22" s="27"/>
      <c r="G22" s="27"/>
      <c r="H22" s="27"/>
      <c r="I22" s="27"/>
      <c r="J22" s="27"/>
      <c r="K22" s="28"/>
      <c r="L22" s="12"/>
      <c r="M22" s="466" t="s">
        <v>72</v>
      </c>
      <c r="N22" s="469"/>
      <c r="O22" s="470"/>
      <c r="P22" s="14"/>
      <c r="Q22" s="12"/>
    </row>
    <row r="23" spans="1:17" ht="15" customHeight="1" x14ac:dyDescent="0.25">
      <c r="A23" s="12"/>
      <c r="B23" s="112" t="s">
        <v>122</v>
      </c>
      <c r="C23" s="113"/>
      <c r="D23" s="113"/>
      <c r="E23" s="35">
        <v>1.6666666666666667</v>
      </c>
      <c r="F23" s="35">
        <v>0</v>
      </c>
      <c r="G23" s="35">
        <v>0</v>
      </c>
      <c r="H23" s="35">
        <v>0</v>
      </c>
      <c r="I23" s="35">
        <v>0</v>
      </c>
      <c r="J23" s="35">
        <v>0</v>
      </c>
      <c r="K23" s="36">
        <v>0</v>
      </c>
      <c r="L23" s="12"/>
      <c r="M23" s="467"/>
      <c r="N23" s="471"/>
      <c r="O23" s="472"/>
      <c r="P23" s="14"/>
      <c r="Q23" s="12"/>
    </row>
    <row r="24" spans="1:17" ht="15" customHeight="1" thickBot="1" x14ac:dyDescent="0.3">
      <c r="A24" s="12"/>
      <c r="B24" s="116" t="s">
        <v>123</v>
      </c>
      <c r="C24" s="110"/>
      <c r="D24" s="111"/>
      <c r="E24" s="117">
        <v>0.83333333333333337</v>
      </c>
      <c r="F24" s="117">
        <v>0</v>
      </c>
      <c r="G24" s="117">
        <v>0</v>
      </c>
      <c r="H24" s="117">
        <v>0</v>
      </c>
      <c r="I24" s="117">
        <v>0</v>
      </c>
      <c r="J24" s="117">
        <v>0</v>
      </c>
      <c r="K24" s="118">
        <v>0</v>
      </c>
      <c r="L24" s="12"/>
      <c r="M24" s="467"/>
      <c r="N24" s="471"/>
      <c r="O24" s="472"/>
      <c r="P24" s="14"/>
      <c r="Q24" s="12"/>
    </row>
    <row r="25" spans="1:17" ht="15" customHeight="1" thickBot="1" x14ac:dyDescent="0.3">
      <c r="A25" s="12"/>
      <c r="B25" s="114"/>
      <c r="C25" s="114"/>
      <c r="D25" s="114"/>
      <c r="E25" s="115"/>
      <c r="F25" s="115" t="str">
        <f t="shared" ref="F25:K25" si="0">IF(F23&lt;&gt;0,F24/F23,"")</f>
        <v/>
      </c>
      <c r="G25" s="115" t="str">
        <f t="shared" si="0"/>
        <v/>
      </c>
      <c r="H25" s="115" t="str">
        <f t="shared" si="0"/>
        <v/>
      </c>
      <c r="I25" s="115" t="str">
        <f t="shared" si="0"/>
        <v/>
      </c>
      <c r="J25" s="115" t="str">
        <f t="shared" si="0"/>
        <v/>
      </c>
      <c r="K25" s="115" t="str">
        <f t="shared" si="0"/>
        <v/>
      </c>
      <c r="L25" s="12"/>
      <c r="M25" s="468"/>
      <c r="N25" s="473"/>
      <c r="O25" s="474"/>
      <c r="P25" s="14"/>
      <c r="Q25" s="12"/>
    </row>
    <row r="26" spans="1:17" ht="15" customHeight="1" thickBot="1" x14ac:dyDescent="0.3">
      <c r="A26" s="12"/>
      <c r="B26" s="12"/>
      <c r="C26" s="12"/>
      <c r="D26" s="12"/>
      <c r="E26" s="12"/>
      <c r="F26" s="12"/>
      <c r="G26" s="12"/>
      <c r="H26" s="12"/>
      <c r="I26" s="12"/>
      <c r="J26" s="12"/>
      <c r="K26" s="12"/>
      <c r="L26" s="12"/>
      <c r="M26" s="12"/>
      <c r="N26" s="12"/>
      <c r="O26" s="12"/>
      <c r="P26" s="13"/>
      <c r="Q26" s="12"/>
    </row>
    <row r="27" spans="1:17" ht="15" customHeight="1" x14ac:dyDescent="0.25">
      <c r="A27" s="12"/>
      <c r="B27" s="475">
        <v>2026</v>
      </c>
      <c r="C27" s="476"/>
      <c r="D27" s="476"/>
      <c r="E27" s="476"/>
      <c r="F27" s="476"/>
      <c r="G27" s="476"/>
      <c r="H27" s="476"/>
      <c r="I27" s="476"/>
      <c r="J27" s="476"/>
      <c r="K27" s="476"/>
      <c r="L27" s="476"/>
      <c r="M27" s="476"/>
      <c r="N27" s="476"/>
      <c r="O27" s="477"/>
      <c r="P27" s="13"/>
      <c r="Q27" s="12"/>
    </row>
    <row r="28" spans="1:17" ht="15" customHeight="1" thickBot="1" x14ac:dyDescent="0.3">
      <c r="A28" s="12"/>
      <c r="B28" s="478"/>
      <c r="C28" s="479"/>
      <c r="D28" s="479"/>
      <c r="E28" s="479"/>
      <c r="F28" s="479"/>
      <c r="G28" s="479"/>
      <c r="H28" s="479"/>
      <c r="I28" s="479"/>
      <c r="J28" s="479"/>
      <c r="K28" s="479"/>
      <c r="L28" s="479"/>
      <c r="M28" s="479"/>
      <c r="N28" s="479"/>
      <c r="O28" s="480"/>
      <c r="P28" s="13"/>
      <c r="Q28" s="12"/>
    </row>
    <row r="29" spans="1:17" ht="15" customHeight="1" thickBot="1" x14ac:dyDescent="0.3">
      <c r="A29" s="12"/>
      <c r="B29" s="481" t="s">
        <v>88</v>
      </c>
      <c r="C29" s="482"/>
      <c r="D29" s="483"/>
      <c r="E29" s="487" t="s">
        <v>83</v>
      </c>
      <c r="F29" s="15" t="s">
        <v>82</v>
      </c>
      <c r="G29" s="487" t="s">
        <v>86</v>
      </c>
      <c r="H29" s="489" t="s">
        <v>84</v>
      </c>
      <c r="I29" s="491" t="s">
        <v>90</v>
      </c>
      <c r="J29" s="493" t="s">
        <v>64</v>
      </c>
      <c r="K29" s="494"/>
      <c r="L29" s="494"/>
      <c r="M29" s="494"/>
      <c r="N29" s="494"/>
      <c r="O29" s="495" t="s">
        <v>52</v>
      </c>
      <c r="P29" s="13"/>
      <c r="Q29" s="12"/>
    </row>
    <row r="30" spans="1:17" ht="15" customHeight="1" thickBot="1" x14ac:dyDescent="0.3">
      <c r="A30" s="12"/>
      <c r="B30" s="484"/>
      <c r="C30" s="485"/>
      <c r="D30" s="486"/>
      <c r="E30" s="488"/>
      <c r="F30" s="10" t="s">
        <v>87</v>
      </c>
      <c r="G30" s="488"/>
      <c r="H30" s="490"/>
      <c r="I30" s="492"/>
      <c r="J30" s="8" t="s">
        <v>78</v>
      </c>
      <c r="K30" s="8" t="s">
        <v>79</v>
      </c>
      <c r="L30" s="8" t="s">
        <v>80</v>
      </c>
      <c r="M30" s="8" t="s">
        <v>81</v>
      </c>
      <c r="N30" s="43" t="s">
        <v>120</v>
      </c>
      <c r="O30" s="496"/>
      <c r="P30" s="16"/>
      <c r="Q30" s="12"/>
    </row>
    <row r="31" spans="1:17" ht="15" customHeight="1" x14ac:dyDescent="0.25">
      <c r="A31" s="12"/>
      <c r="B31" s="497" t="s">
        <v>162</v>
      </c>
      <c r="C31" s="498"/>
      <c r="D31" s="499"/>
      <c r="E31" s="40">
        <f>E16</f>
        <v>1000</v>
      </c>
      <c r="F31" s="41"/>
      <c r="G31" s="41"/>
      <c r="H31" s="41"/>
      <c r="I31" s="42">
        <f t="shared" ref="I31:I38" si="1">SUM(E31:H31)</f>
        <v>1000</v>
      </c>
      <c r="J31" s="21">
        <f t="shared" ref="J31:J38" si="2">ROUND($I31*$O$12,2)</f>
        <v>80.5</v>
      </c>
      <c r="K31" s="21">
        <f t="shared" ref="K31:K38" si="3">ROUND($I31*$O$13,2)</f>
        <v>18</v>
      </c>
      <c r="L31" s="21">
        <f t="shared" ref="L31:L38" si="4">ROUND($I31*$O$14,2)</f>
        <v>13</v>
      </c>
      <c r="M31" s="21">
        <f t="shared" ref="M31:M38" si="5">ROUND($I31*$O$15,2)</f>
        <v>93</v>
      </c>
      <c r="N31" s="44">
        <f t="shared" ref="N31:N35" si="6">ROUND($I31*$O$17,2)+ROUND($I31*$O$18,2)+ROUND($I31*$O$19,2)+ROUND($I31*$O$20,2)</f>
        <v>0.9</v>
      </c>
      <c r="O31" s="47">
        <f t="shared" ref="O31:O39" si="7">SUM(E31:H31)+SUM(J31:N31)</f>
        <v>1205.4000000000001</v>
      </c>
      <c r="P31" s="13"/>
      <c r="Q31" s="12"/>
    </row>
    <row r="32" spans="1:17" ht="15" customHeight="1" x14ac:dyDescent="0.25">
      <c r="A32" s="12"/>
      <c r="B32" s="497" t="s">
        <v>163</v>
      </c>
      <c r="C32" s="498"/>
      <c r="D32" s="499"/>
      <c r="E32" s="40">
        <v>0</v>
      </c>
      <c r="F32" s="41"/>
      <c r="G32" s="41"/>
      <c r="H32" s="41"/>
      <c r="I32" s="42">
        <f t="shared" si="1"/>
        <v>0</v>
      </c>
      <c r="J32" s="21">
        <f t="shared" si="2"/>
        <v>0</v>
      </c>
      <c r="K32" s="21">
        <f t="shared" si="3"/>
        <v>0</v>
      </c>
      <c r="L32" s="21">
        <f t="shared" si="4"/>
        <v>0</v>
      </c>
      <c r="M32" s="21">
        <f t="shared" si="5"/>
        <v>0</v>
      </c>
      <c r="N32" s="44">
        <f t="shared" si="6"/>
        <v>0</v>
      </c>
      <c r="O32" s="47">
        <f t="shared" si="7"/>
        <v>0</v>
      </c>
      <c r="P32" s="13"/>
      <c r="Q32" s="12"/>
    </row>
    <row r="33" spans="1:17" ht="15" customHeight="1" x14ac:dyDescent="0.25">
      <c r="A33" s="12"/>
      <c r="B33" s="497" t="s">
        <v>164</v>
      </c>
      <c r="C33" s="498"/>
      <c r="D33" s="499"/>
      <c r="E33" s="40">
        <v>0</v>
      </c>
      <c r="F33" s="41"/>
      <c r="G33" s="41"/>
      <c r="H33" s="41"/>
      <c r="I33" s="42">
        <f t="shared" si="1"/>
        <v>0</v>
      </c>
      <c r="J33" s="21">
        <f t="shared" si="2"/>
        <v>0</v>
      </c>
      <c r="K33" s="21">
        <f t="shared" si="3"/>
        <v>0</v>
      </c>
      <c r="L33" s="21">
        <f t="shared" si="4"/>
        <v>0</v>
      </c>
      <c r="M33" s="21">
        <f t="shared" si="5"/>
        <v>0</v>
      </c>
      <c r="N33" s="44">
        <f t="shared" si="6"/>
        <v>0</v>
      </c>
      <c r="O33" s="47">
        <f t="shared" si="7"/>
        <v>0</v>
      </c>
      <c r="P33" s="13"/>
      <c r="Q33" s="12"/>
    </row>
    <row r="34" spans="1:17" ht="15" customHeight="1" x14ac:dyDescent="0.25">
      <c r="A34" s="12"/>
      <c r="B34" s="497" t="s">
        <v>165</v>
      </c>
      <c r="C34" s="498"/>
      <c r="D34" s="499"/>
      <c r="E34" s="40">
        <v>0</v>
      </c>
      <c r="F34" s="41"/>
      <c r="G34" s="41"/>
      <c r="H34" s="41"/>
      <c r="I34" s="42">
        <f t="shared" si="1"/>
        <v>0</v>
      </c>
      <c r="J34" s="21">
        <f t="shared" si="2"/>
        <v>0</v>
      </c>
      <c r="K34" s="21">
        <f t="shared" si="3"/>
        <v>0</v>
      </c>
      <c r="L34" s="21">
        <f t="shared" si="4"/>
        <v>0</v>
      </c>
      <c r="M34" s="21">
        <f t="shared" si="5"/>
        <v>0</v>
      </c>
      <c r="N34" s="44">
        <f t="shared" si="6"/>
        <v>0</v>
      </c>
      <c r="O34" s="47">
        <f t="shared" si="7"/>
        <v>0</v>
      </c>
      <c r="P34" s="13"/>
      <c r="Q34" s="12"/>
    </row>
    <row r="35" spans="1:17" ht="15" customHeight="1" x14ac:dyDescent="0.25">
      <c r="A35" s="12"/>
      <c r="B35" s="497" t="s">
        <v>166</v>
      </c>
      <c r="C35" s="498"/>
      <c r="D35" s="499"/>
      <c r="E35" s="40">
        <v>0</v>
      </c>
      <c r="F35" s="41"/>
      <c r="G35" s="41"/>
      <c r="H35" s="41"/>
      <c r="I35" s="42">
        <f t="shared" si="1"/>
        <v>0</v>
      </c>
      <c r="J35" s="21">
        <f t="shared" si="2"/>
        <v>0</v>
      </c>
      <c r="K35" s="21">
        <f t="shared" si="3"/>
        <v>0</v>
      </c>
      <c r="L35" s="21">
        <f t="shared" si="4"/>
        <v>0</v>
      </c>
      <c r="M35" s="21">
        <f t="shared" si="5"/>
        <v>0</v>
      </c>
      <c r="N35" s="44">
        <f t="shared" si="6"/>
        <v>0</v>
      </c>
      <c r="O35" s="47">
        <f t="shared" si="7"/>
        <v>0</v>
      </c>
      <c r="P35" s="13"/>
      <c r="Q35" s="12"/>
    </row>
    <row r="36" spans="1:17" ht="15" customHeight="1" x14ac:dyDescent="0.25">
      <c r="A36" s="12"/>
      <c r="B36" s="576" t="s">
        <v>167</v>
      </c>
      <c r="C36" s="577"/>
      <c r="D36" s="578"/>
      <c r="E36" s="40">
        <v>0</v>
      </c>
      <c r="F36" s="41"/>
      <c r="G36" s="41"/>
      <c r="H36" s="41"/>
      <c r="I36" s="42">
        <f t="shared" si="1"/>
        <v>0</v>
      </c>
      <c r="J36" s="21">
        <f t="shared" si="2"/>
        <v>0</v>
      </c>
      <c r="K36" s="21">
        <f t="shared" si="3"/>
        <v>0</v>
      </c>
      <c r="L36" s="21">
        <f t="shared" si="4"/>
        <v>0</v>
      </c>
      <c r="M36" s="21">
        <f t="shared" si="5"/>
        <v>0</v>
      </c>
      <c r="N36" s="44">
        <f>ROUND($I36*$O$17,2)</f>
        <v>0</v>
      </c>
      <c r="O36" s="47">
        <f t="shared" si="7"/>
        <v>0</v>
      </c>
      <c r="P36" s="13"/>
      <c r="Q36" s="12"/>
    </row>
    <row r="37" spans="1:17" ht="15" customHeight="1" x14ac:dyDescent="0.25">
      <c r="A37" s="12"/>
      <c r="B37" s="497" t="s">
        <v>168</v>
      </c>
      <c r="C37" s="498"/>
      <c r="D37" s="499"/>
      <c r="E37" s="40">
        <v>0</v>
      </c>
      <c r="F37" s="41"/>
      <c r="G37" s="41"/>
      <c r="H37" s="41"/>
      <c r="I37" s="42">
        <f t="shared" si="1"/>
        <v>0</v>
      </c>
      <c r="J37" s="21">
        <f t="shared" si="2"/>
        <v>0</v>
      </c>
      <c r="K37" s="21">
        <f t="shared" si="3"/>
        <v>0</v>
      </c>
      <c r="L37" s="21">
        <f t="shared" si="4"/>
        <v>0</v>
      </c>
      <c r="M37" s="21">
        <f t="shared" si="5"/>
        <v>0</v>
      </c>
      <c r="N37" s="44">
        <f t="shared" ref="N37" si="8">ROUND($I37*$O$17,2)+ROUND($I37*$O$18,2)+ROUND($I37*$O$19,2)+ROUND($I37*$O$20,2)</f>
        <v>0</v>
      </c>
      <c r="O37" s="47">
        <f t="shared" si="7"/>
        <v>0</v>
      </c>
      <c r="P37" s="13"/>
      <c r="Q37" s="12"/>
    </row>
    <row r="38" spans="1:17" ht="15" customHeight="1" x14ac:dyDescent="0.25">
      <c r="A38" s="12"/>
      <c r="B38" s="497" t="s">
        <v>169</v>
      </c>
      <c r="C38" s="498"/>
      <c r="D38" s="499"/>
      <c r="E38" s="40">
        <v>0</v>
      </c>
      <c r="F38" s="41"/>
      <c r="G38" s="41"/>
      <c r="H38" s="41"/>
      <c r="I38" s="42">
        <f t="shared" si="1"/>
        <v>0</v>
      </c>
      <c r="J38" s="21">
        <f t="shared" si="2"/>
        <v>0</v>
      </c>
      <c r="K38" s="21">
        <f t="shared" si="3"/>
        <v>0</v>
      </c>
      <c r="L38" s="21">
        <f t="shared" si="4"/>
        <v>0</v>
      </c>
      <c r="M38" s="21">
        <f t="shared" si="5"/>
        <v>0</v>
      </c>
      <c r="N38" s="44">
        <f>ROUND($I38*$O$17,2)</f>
        <v>0</v>
      </c>
      <c r="O38" s="47">
        <f t="shared" si="7"/>
        <v>0</v>
      </c>
      <c r="P38" s="13"/>
      <c r="Q38" s="12"/>
    </row>
    <row r="39" spans="1:17" ht="15" customHeight="1" thickBot="1" x14ac:dyDescent="0.3">
      <c r="A39" s="12"/>
      <c r="B39" s="573" t="s">
        <v>170</v>
      </c>
      <c r="C39" s="574"/>
      <c r="D39" s="575"/>
      <c r="E39" s="23">
        <f t="shared" ref="E39:N39" si="9">SUM(E31:E38)</f>
        <v>1000</v>
      </c>
      <c r="F39" s="24">
        <f t="shared" si="9"/>
        <v>0</v>
      </c>
      <c r="G39" s="24">
        <f t="shared" si="9"/>
        <v>0</v>
      </c>
      <c r="H39" s="24">
        <f t="shared" si="9"/>
        <v>0</v>
      </c>
      <c r="I39" s="24">
        <f t="shared" si="9"/>
        <v>1000</v>
      </c>
      <c r="J39" s="24">
        <f t="shared" si="9"/>
        <v>80.5</v>
      </c>
      <c r="K39" s="24">
        <f t="shared" si="9"/>
        <v>18</v>
      </c>
      <c r="L39" s="24">
        <f t="shared" si="9"/>
        <v>13</v>
      </c>
      <c r="M39" s="24">
        <f t="shared" si="9"/>
        <v>93</v>
      </c>
      <c r="N39" s="45">
        <f t="shared" si="9"/>
        <v>0.9</v>
      </c>
      <c r="O39" s="50">
        <f t="shared" si="7"/>
        <v>1205.4000000000001</v>
      </c>
      <c r="P39" s="13"/>
      <c r="Q39" s="12"/>
    </row>
    <row r="40" spans="1:17" ht="15" customHeight="1" x14ac:dyDescent="0.25">
      <c r="A40" s="12"/>
      <c r="B40" s="9" t="s">
        <v>89</v>
      </c>
      <c r="C40" s="12"/>
      <c r="D40" s="12"/>
      <c r="E40" s="12"/>
      <c r="F40" s="12"/>
      <c r="G40" s="12"/>
      <c r="H40" s="12"/>
      <c r="I40" s="12"/>
      <c r="J40" s="12"/>
      <c r="K40" s="12"/>
      <c r="L40" s="500" t="s">
        <v>171</v>
      </c>
      <c r="M40" s="501"/>
      <c r="N40" s="502"/>
      <c r="O40" s="48">
        <v>0</v>
      </c>
      <c r="P40" s="13"/>
      <c r="Q40" s="12"/>
    </row>
    <row r="41" spans="1:17" ht="15" customHeight="1" thickBot="1" x14ac:dyDescent="0.3">
      <c r="A41" s="12"/>
      <c r="B41" s="9" t="s">
        <v>85</v>
      </c>
      <c r="C41" s="12"/>
      <c r="D41" s="12"/>
      <c r="E41" s="12"/>
      <c r="F41" s="12"/>
      <c r="G41" s="12"/>
      <c r="H41" s="12"/>
      <c r="I41" s="12"/>
      <c r="J41" s="12"/>
      <c r="K41" s="12"/>
      <c r="L41" s="503" t="s">
        <v>172</v>
      </c>
      <c r="M41" s="504"/>
      <c r="N41" s="505"/>
      <c r="O41" s="49">
        <f>SUM(O39:O40)</f>
        <v>1205.4000000000001</v>
      </c>
      <c r="P41" s="13"/>
      <c r="Q41" s="12"/>
    </row>
    <row r="42" spans="1:17" ht="15" customHeight="1" thickBot="1" x14ac:dyDescent="0.3">
      <c r="A42" s="12"/>
      <c r="B42" s="506" t="s">
        <v>58</v>
      </c>
      <c r="C42" s="507"/>
      <c r="D42" s="507"/>
      <c r="E42" s="507"/>
      <c r="F42" s="507"/>
      <c r="G42" s="507"/>
      <c r="H42" s="507"/>
      <c r="I42" s="508" t="str">
        <f>IF(E7&lt;&gt;0,E7,"")</f>
        <v>MA 1</v>
      </c>
      <c r="J42" s="508"/>
      <c r="K42" s="508"/>
      <c r="L42" s="508"/>
      <c r="M42" s="508"/>
      <c r="N42" s="508"/>
      <c r="O42" s="509"/>
      <c r="P42" s="13"/>
      <c r="Q42" s="12"/>
    </row>
    <row r="43" spans="1:17" ht="15" customHeight="1" thickBot="1" x14ac:dyDescent="0.3">
      <c r="A43" s="12"/>
      <c r="B43" s="510" t="str">
        <f>IF(B5&lt;&gt;0,B5,"")</f>
        <v>Ihr Projektname 1</v>
      </c>
      <c r="C43" s="511"/>
      <c r="D43" s="511"/>
      <c r="E43" s="511"/>
      <c r="F43" s="511"/>
      <c r="G43" s="511"/>
      <c r="H43" s="511"/>
      <c r="I43" s="511"/>
      <c r="J43" s="511"/>
      <c r="K43" s="511"/>
      <c r="L43" s="511"/>
      <c r="M43" s="511"/>
      <c r="N43" s="511"/>
      <c r="O43" s="512"/>
      <c r="P43" s="13"/>
      <c r="Q43" s="12"/>
    </row>
    <row r="44" spans="1:17" ht="15" customHeight="1" x14ac:dyDescent="0.25">
      <c r="A44" s="12"/>
      <c r="B44" s="475">
        <v>2027</v>
      </c>
      <c r="C44" s="476"/>
      <c r="D44" s="476"/>
      <c r="E44" s="476"/>
      <c r="F44" s="476"/>
      <c r="G44" s="476"/>
      <c r="H44" s="476"/>
      <c r="I44" s="476"/>
      <c r="J44" s="476"/>
      <c r="K44" s="476"/>
      <c r="L44" s="476"/>
      <c r="M44" s="476"/>
      <c r="N44" s="476"/>
      <c r="O44" s="477"/>
      <c r="P44" s="13"/>
      <c r="Q44" s="12"/>
    </row>
    <row r="45" spans="1:17" ht="15" customHeight="1" thickBot="1" x14ac:dyDescent="0.3">
      <c r="A45" s="12"/>
      <c r="B45" s="478"/>
      <c r="C45" s="479"/>
      <c r="D45" s="479"/>
      <c r="E45" s="479"/>
      <c r="F45" s="479"/>
      <c r="G45" s="479"/>
      <c r="H45" s="479"/>
      <c r="I45" s="479"/>
      <c r="J45" s="479"/>
      <c r="K45" s="479"/>
      <c r="L45" s="479"/>
      <c r="M45" s="479"/>
      <c r="N45" s="479"/>
      <c r="O45" s="480"/>
      <c r="P45" s="13"/>
      <c r="Q45" s="12"/>
    </row>
    <row r="46" spans="1:17" ht="15" customHeight="1" thickBot="1" x14ac:dyDescent="0.3">
      <c r="A46" s="12"/>
      <c r="B46" s="481" t="s">
        <v>88</v>
      </c>
      <c r="C46" s="482"/>
      <c r="D46" s="483"/>
      <c r="E46" s="487" t="s">
        <v>83</v>
      </c>
      <c r="F46" s="15" t="s">
        <v>82</v>
      </c>
      <c r="G46" s="487" t="s">
        <v>86</v>
      </c>
      <c r="H46" s="489" t="s">
        <v>84</v>
      </c>
      <c r="I46" s="491" t="s">
        <v>90</v>
      </c>
      <c r="J46" s="493" t="s">
        <v>64</v>
      </c>
      <c r="K46" s="494"/>
      <c r="L46" s="494"/>
      <c r="M46" s="494"/>
      <c r="N46" s="494"/>
      <c r="O46" s="495" t="s">
        <v>52</v>
      </c>
      <c r="P46" s="13"/>
      <c r="Q46" s="12"/>
    </row>
    <row r="47" spans="1:17" ht="15" customHeight="1" thickBot="1" x14ac:dyDescent="0.3">
      <c r="A47" s="12"/>
      <c r="B47" s="484"/>
      <c r="C47" s="485"/>
      <c r="D47" s="486"/>
      <c r="E47" s="488"/>
      <c r="F47" s="10" t="s">
        <v>87</v>
      </c>
      <c r="G47" s="488"/>
      <c r="H47" s="490"/>
      <c r="I47" s="492"/>
      <c r="J47" s="8" t="s">
        <v>78</v>
      </c>
      <c r="K47" s="8" t="s">
        <v>79</v>
      </c>
      <c r="L47" s="8" t="s">
        <v>80</v>
      </c>
      <c r="M47" s="8" t="s">
        <v>81</v>
      </c>
      <c r="N47" s="43" t="s">
        <v>120</v>
      </c>
      <c r="O47" s="496"/>
      <c r="P47" s="13"/>
      <c r="Q47" s="12"/>
    </row>
    <row r="48" spans="1:17" ht="15" customHeight="1" x14ac:dyDescent="0.25">
      <c r="A48" s="12"/>
      <c r="B48" s="560" t="str">
        <f>CONCATENATE("Januar ",$B$44)</f>
        <v>Januar 2027</v>
      </c>
      <c r="C48" s="561"/>
      <c r="D48" s="562"/>
      <c r="E48" s="37">
        <v>0</v>
      </c>
      <c r="F48" s="38"/>
      <c r="G48" s="38"/>
      <c r="H48" s="38"/>
      <c r="I48" s="39">
        <f t="shared" ref="I48:I61" si="10">SUM(E48:H48)</f>
        <v>0</v>
      </c>
      <c r="J48" s="19">
        <f t="shared" ref="J48:J61" si="11">ROUND($I48*$O$12,2)</f>
        <v>0</v>
      </c>
      <c r="K48" s="19">
        <f t="shared" ref="K48:K61" si="12">ROUND($I48*$O$13,2)</f>
        <v>0</v>
      </c>
      <c r="L48" s="19">
        <f t="shared" ref="L48:L61" si="13">ROUND($I48*$O$14,2)</f>
        <v>0</v>
      </c>
      <c r="M48" s="19">
        <f t="shared" ref="M48:M61" si="14">ROUND($I48*$O$15,2)</f>
        <v>0</v>
      </c>
      <c r="N48" s="20">
        <f t="shared" ref="N48:N58" si="15">ROUND($I48*$O$17,2)+ROUND($I48*$O$18,2)+ROUND($I48*$O$19,2)+ROUND($I48*$O$20,2)</f>
        <v>0</v>
      </c>
      <c r="O48" s="46">
        <f t="shared" ref="O48:O62" si="16">SUM(E48:H48)+SUM(J48:N48)</f>
        <v>0</v>
      </c>
      <c r="P48" s="13"/>
      <c r="Q48" s="12"/>
    </row>
    <row r="49" spans="1:17" ht="15" customHeight="1" x14ac:dyDescent="0.25">
      <c r="A49" s="12"/>
      <c r="B49" s="497" t="str">
        <f>CONCATENATE("Februar ",$B$44)</f>
        <v>Februar 2027</v>
      </c>
      <c r="C49" s="498"/>
      <c r="D49" s="499"/>
      <c r="E49" s="40">
        <v>0</v>
      </c>
      <c r="F49" s="41"/>
      <c r="G49" s="41"/>
      <c r="H49" s="41"/>
      <c r="I49" s="42">
        <f t="shared" si="10"/>
        <v>0</v>
      </c>
      <c r="J49" s="21">
        <f t="shared" si="11"/>
        <v>0</v>
      </c>
      <c r="K49" s="21">
        <f t="shared" si="12"/>
        <v>0</v>
      </c>
      <c r="L49" s="21">
        <f t="shared" si="13"/>
        <v>0</v>
      </c>
      <c r="M49" s="21">
        <f t="shared" si="14"/>
        <v>0</v>
      </c>
      <c r="N49" s="22">
        <f t="shared" si="15"/>
        <v>0</v>
      </c>
      <c r="O49" s="47">
        <f t="shared" si="16"/>
        <v>0</v>
      </c>
      <c r="P49" s="13"/>
      <c r="Q49" s="12"/>
    </row>
    <row r="50" spans="1:17" ht="15" customHeight="1" x14ac:dyDescent="0.25">
      <c r="A50" s="12"/>
      <c r="B50" s="497" t="str">
        <f>CONCATENATE("März ",$B$44)</f>
        <v>März 2027</v>
      </c>
      <c r="C50" s="498"/>
      <c r="D50" s="499"/>
      <c r="E50" s="40">
        <v>0</v>
      </c>
      <c r="F50" s="41"/>
      <c r="G50" s="41"/>
      <c r="H50" s="41"/>
      <c r="I50" s="42">
        <f t="shared" si="10"/>
        <v>0</v>
      </c>
      <c r="J50" s="21">
        <f t="shared" si="11"/>
        <v>0</v>
      </c>
      <c r="K50" s="21">
        <f t="shared" si="12"/>
        <v>0</v>
      </c>
      <c r="L50" s="21">
        <f t="shared" si="13"/>
        <v>0</v>
      </c>
      <c r="M50" s="21">
        <f t="shared" si="14"/>
        <v>0</v>
      </c>
      <c r="N50" s="22">
        <f t="shared" si="15"/>
        <v>0</v>
      </c>
      <c r="O50" s="47">
        <f t="shared" si="16"/>
        <v>0</v>
      </c>
      <c r="P50" s="13"/>
      <c r="Q50" s="12"/>
    </row>
    <row r="51" spans="1:17" ht="15" customHeight="1" x14ac:dyDescent="0.25">
      <c r="A51" s="12"/>
      <c r="B51" s="497" t="str">
        <f>CONCATENATE("April ",$B$44)</f>
        <v>April 2027</v>
      </c>
      <c r="C51" s="498"/>
      <c r="D51" s="499"/>
      <c r="E51" s="40">
        <v>0</v>
      </c>
      <c r="F51" s="41"/>
      <c r="G51" s="41"/>
      <c r="H51" s="41"/>
      <c r="I51" s="42">
        <f t="shared" si="10"/>
        <v>0</v>
      </c>
      <c r="J51" s="21">
        <f t="shared" si="11"/>
        <v>0</v>
      </c>
      <c r="K51" s="21">
        <f t="shared" si="12"/>
        <v>0</v>
      </c>
      <c r="L51" s="21">
        <f t="shared" si="13"/>
        <v>0</v>
      </c>
      <c r="M51" s="21">
        <f t="shared" si="14"/>
        <v>0</v>
      </c>
      <c r="N51" s="22">
        <f t="shared" si="15"/>
        <v>0</v>
      </c>
      <c r="O51" s="47">
        <f t="shared" si="16"/>
        <v>0</v>
      </c>
      <c r="P51" s="13"/>
      <c r="Q51" s="12"/>
    </row>
    <row r="52" spans="1:17" ht="15" customHeight="1" x14ac:dyDescent="0.25">
      <c r="A52" s="12"/>
      <c r="B52" s="497" t="str">
        <f>CONCATENATE("Mai ",$B$44)</f>
        <v>Mai 2027</v>
      </c>
      <c r="C52" s="498"/>
      <c r="D52" s="499"/>
      <c r="E52" s="40">
        <v>0</v>
      </c>
      <c r="F52" s="41"/>
      <c r="G52" s="41"/>
      <c r="H52" s="41"/>
      <c r="I52" s="42">
        <f t="shared" si="10"/>
        <v>0</v>
      </c>
      <c r="J52" s="21">
        <f t="shared" si="11"/>
        <v>0</v>
      </c>
      <c r="K52" s="21">
        <f t="shared" si="12"/>
        <v>0</v>
      </c>
      <c r="L52" s="21">
        <f t="shared" si="13"/>
        <v>0</v>
      </c>
      <c r="M52" s="21">
        <f t="shared" si="14"/>
        <v>0</v>
      </c>
      <c r="N52" s="22">
        <f t="shared" si="15"/>
        <v>0</v>
      </c>
      <c r="O52" s="47">
        <f t="shared" si="16"/>
        <v>0</v>
      </c>
      <c r="P52" s="13"/>
      <c r="Q52" s="12"/>
    </row>
    <row r="53" spans="1:17" ht="15" customHeight="1" x14ac:dyDescent="0.25">
      <c r="A53" s="12"/>
      <c r="B53" s="497" t="str">
        <f>CONCATENATE("Juni ",$B$44)</f>
        <v>Juni 2027</v>
      </c>
      <c r="C53" s="498"/>
      <c r="D53" s="499"/>
      <c r="E53" s="40">
        <v>0</v>
      </c>
      <c r="F53" s="41"/>
      <c r="G53" s="41"/>
      <c r="H53" s="41"/>
      <c r="I53" s="42">
        <f t="shared" si="10"/>
        <v>0</v>
      </c>
      <c r="J53" s="21">
        <f t="shared" si="11"/>
        <v>0</v>
      </c>
      <c r="K53" s="21">
        <f t="shared" si="12"/>
        <v>0</v>
      </c>
      <c r="L53" s="21">
        <f t="shared" si="13"/>
        <v>0</v>
      </c>
      <c r="M53" s="21">
        <f t="shared" si="14"/>
        <v>0</v>
      </c>
      <c r="N53" s="22">
        <f t="shared" si="15"/>
        <v>0</v>
      </c>
      <c r="O53" s="47">
        <f t="shared" si="16"/>
        <v>0</v>
      </c>
      <c r="P53" s="13"/>
      <c r="Q53" s="12"/>
    </row>
    <row r="54" spans="1:17" ht="15" customHeight="1" x14ac:dyDescent="0.25">
      <c r="A54" s="12"/>
      <c r="B54" s="497" t="str">
        <f>CONCATENATE("Juli ",$B$44)</f>
        <v>Juli 2027</v>
      </c>
      <c r="C54" s="498"/>
      <c r="D54" s="499"/>
      <c r="E54" s="40">
        <v>0</v>
      </c>
      <c r="F54" s="41"/>
      <c r="G54" s="41"/>
      <c r="H54" s="41"/>
      <c r="I54" s="42">
        <f t="shared" si="10"/>
        <v>0</v>
      </c>
      <c r="J54" s="21">
        <f t="shared" si="11"/>
        <v>0</v>
      </c>
      <c r="K54" s="21">
        <f t="shared" si="12"/>
        <v>0</v>
      </c>
      <c r="L54" s="21">
        <f t="shared" si="13"/>
        <v>0</v>
      </c>
      <c r="M54" s="21">
        <f t="shared" si="14"/>
        <v>0</v>
      </c>
      <c r="N54" s="22">
        <f t="shared" si="15"/>
        <v>0</v>
      </c>
      <c r="O54" s="47">
        <f t="shared" si="16"/>
        <v>0</v>
      </c>
      <c r="P54" s="13"/>
      <c r="Q54" s="12"/>
    </row>
    <row r="55" spans="1:17" ht="15" customHeight="1" x14ac:dyDescent="0.25">
      <c r="A55" s="12"/>
      <c r="B55" s="497" t="str">
        <f>CONCATENATE("August ",$B$44)</f>
        <v>August 2027</v>
      </c>
      <c r="C55" s="498"/>
      <c r="D55" s="499"/>
      <c r="E55" s="40">
        <v>0</v>
      </c>
      <c r="F55" s="41"/>
      <c r="G55" s="41"/>
      <c r="H55" s="41"/>
      <c r="I55" s="42">
        <f t="shared" si="10"/>
        <v>0</v>
      </c>
      <c r="J55" s="21">
        <f t="shared" si="11"/>
        <v>0</v>
      </c>
      <c r="K55" s="21">
        <f t="shared" si="12"/>
        <v>0</v>
      </c>
      <c r="L55" s="21">
        <f t="shared" si="13"/>
        <v>0</v>
      </c>
      <c r="M55" s="21">
        <f t="shared" si="14"/>
        <v>0</v>
      </c>
      <c r="N55" s="22">
        <f t="shared" si="15"/>
        <v>0</v>
      </c>
      <c r="O55" s="47">
        <f t="shared" si="16"/>
        <v>0</v>
      </c>
      <c r="P55" s="13"/>
      <c r="Q55" s="12"/>
    </row>
    <row r="56" spans="1:17" ht="15" customHeight="1" x14ac:dyDescent="0.25">
      <c r="A56" s="12"/>
      <c r="B56" s="497" t="str">
        <f>CONCATENATE("September ",$B$44)</f>
        <v>September 2027</v>
      </c>
      <c r="C56" s="498"/>
      <c r="D56" s="499"/>
      <c r="E56" s="40">
        <v>0</v>
      </c>
      <c r="F56" s="41"/>
      <c r="G56" s="41"/>
      <c r="H56" s="41"/>
      <c r="I56" s="42">
        <f t="shared" si="10"/>
        <v>0</v>
      </c>
      <c r="J56" s="21">
        <f t="shared" si="11"/>
        <v>0</v>
      </c>
      <c r="K56" s="21">
        <f t="shared" si="12"/>
        <v>0</v>
      </c>
      <c r="L56" s="21">
        <f t="shared" si="13"/>
        <v>0</v>
      </c>
      <c r="M56" s="21">
        <f t="shared" si="14"/>
        <v>0</v>
      </c>
      <c r="N56" s="22">
        <f t="shared" si="15"/>
        <v>0</v>
      </c>
      <c r="O56" s="47">
        <f t="shared" si="16"/>
        <v>0</v>
      </c>
      <c r="P56" s="13"/>
      <c r="Q56" s="12"/>
    </row>
    <row r="57" spans="1:17" ht="15" customHeight="1" x14ac:dyDescent="0.25">
      <c r="A57" s="12"/>
      <c r="B57" s="497" t="str">
        <f>CONCATENATE("Oktober ",$B$44)</f>
        <v>Oktober 2027</v>
      </c>
      <c r="C57" s="498"/>
      <c r="D57" s="499"/>
      <c r="E57" s="40">
        <v>0</v>
      </c>
      <c r="F57" s="41"/>
      <c r="G57" s="41"/>
      <c r="H57" s="41"/>
      <c r="I57" s="42">
        <f t="shared" si="10"/>
        <v>0</v>
      </c>
      <c r="J57" s="21">
        <f t="shared" si="11"/>
        <v>0</v>
      </c>
      <c r="K57" s="21">
        <f t="shared" si="12"/>
        <v>0</v>
      </c>
      <c r="L57" s="21">
        <f t="shared" si="13"/>
        <v>0</v>
      </c>
      <c r="M57" s="21">
        <f t="shared" si="14"/>
        <v>0</v>
      </c>
      <c r="N57" s="22">
        <f t="shared" si="15"/>
        <v>0</v>
      </c>
      <c r="O57" s="47">
        <f t="shared" si="16"/>
        <v>0</v>
      </c>
      <c r="P57" s="13"/>
      <c r="Q57" s="12"/>
    </row>
    <row r="58" spans="1:17" ht="15" customHeight="1" x14ac:dyDescent="0.25">
      <c r="A58" s="12"/>
      <c r="B58" s="497" t="str">
        <f>CONCATENATE("November ",$B$44)</f>
        <v>November 2027</v>
      </c>
      <c r="C58" s="498"/>
      <c r="D58" s="499"/>
      <c r="E58" s="40">
        <v>0</v>
      </c>
      <c r="F58" s="41"/>
      <c r="G58" s="41"/>
      <c r="H58" s="41"/>
      <c r="I58" s="42">
        <f t="shared" si="10"/>
        <v>0</v>
      </c>
      <c r="J58" s="21">
        <f t="shared" si="11"/>
        <v>0</v>
      </c>
      <c r="K58" s="21">
        <f t="shared" si="12"/>
        <v>0</v>
      </c>
      <c r="L58" s="21">
        <f t="shared" si="13"/>
        <v>0</v>
      </c>
      <c r="M58" s="21">
        <f t="shared" si="14"/>
        <v>0</v>
      </c>
      <c r="N58" s="22">
        <f t="shared" si="15"/>
        <v>0</v>
      </c>
      <c r="O58" s="47">
        <f t="shared" si="16"/>
        <v>0</v>
      </c>
      <c r="P58" s="13"/>
      <c r="Q58" s="12"/>
    </row>
    <row r="59" spans="1:17" ht="15" customHeight="1" x14ac:dyDescent="0.25">
      <c r="A59" s="12"/>
      <c r="B59" s="497" t="str">
        <f>CONCATENATE("Jahressonderzahlung ",$B$44)</f>
        <v>Jahressonderzahlung 2027</v>
      </c>
      <c r="C59" s="498"/>
      <c r="D59" s="499"/>
      <c r="E59" s="40">
        <v>0</v>
      </c>
      <c r="F59" s="41"/>
      <c r="G59" s="41"/>
      <c r="H59" s="41"/>
      <c r="I59" s="42">
        <f t="shared" si="10"/>
        <v>0</v>
      </c>
      <c r="J59" s="21">
        <f t="shared" si="11"/>
        <v>0</v>
      </c>
      <c r="K59" s="21">
        <f t="shared" si="12"/>
        <v>0</v>
      </c>
      <c r="L59" s="21">
        <f t="shared" si="13"/>
        <v>0</v>
      </c>
      <c r="M59" s="21">
        <f t="shared" si="14"/>
        <v>0</v>
      </c>
      <c r="N59" s="22">
        <f>ROUND($I59*$O$17,2)</f>
        <v>0</v>
      </c>
      <c r="O59" s="47">
        <f t="shared" si="16"/>
        <v>0</v>
      </c>
      <c r="P59" s="13"/>
      <c r="Q59" s="12"/>
    </row>
    <row r="60" spans="1:17" ht="15" customHeight="1" x14ac:dyDescent="0.25">
      <c r="A60" s="12"/>
      <c r="B60" s="497" t="str">
        <f>CONCATENATE("Dezember ",$B$44)</f>
        <v>Dezember 2027</v>
      </c>
      <c r="C60" s="498"/>
      <c r="D60" s="499"/>
      <c r="E60" s="40">
        <v>0</v>
      </c>
      <c r="F60" s="41"/>
      <c r="G60" s="41"/>
      <c r="H60" s="41"/>
      <c r="I60" s="42">
        <f t="shared" si="10"/>
        <v>0</v>
      </c>
      <c r="J60" s="21">
        <f t="shared" si="11"/>
        <v>0</v>
      </c>
      <c r="K60" s="21">
        <f t="shared" si="12"/>
        <v>0</v>
      </c>
      <c r="L60" s="21">
        <f t="shared" si="13"/>
        <v>0</v>
      </c>
      <c r="M60" s="21">
        <f t="shared" si="14"/>
        <v>0</v>
      </c>
      <c r="N60" s="22">
        <f>ROUND($I60*$O$17,2)+ROUND($I60*$O$18,2)+ROUND($I60*$O$19,2)+ROUND($I60*$O$20,2)</f>
        <v>0</v>
      </c>
      <c r="O60" s="47">
        <f t="shared" si="16"/>
        <v>0</v>
      </c>
      <c r="P60" s="13"/>
      <c r="Q60" s="12"/>
    </row>
    <row r="61" spans="1:17" ht="15" customHeight="1" x14ac:dyDescent="0.25">
      <c r="A61" s="12"/>
      <c r="B61" s="497" t="str">
        <f>CONCATENATE("Leistungsentgelt ",$B$44)</f>
        <v>Leistungsentgelt 2027</v>
      </c>
      <c r="C61" s="498"/>
      <c r="D61" s="499"/>
      <c r="E61" s="40">
        <v>0</v>
      </c>
      <c r="F61" s="41"/>
      <c r="G61" s="41"/>
      <c r="H61" s="41"/>
      <c r="I61" s="42">
        <f t="shared" si="10"/>
        <v>0</v>
      </c>
      <c r="J61" s="21">
        <f t="shared" si="11"/>
        <v>0</v>
      </c>
      <c r="K61" s="21">
        <f t="shared" si="12"/>
        <v>0</v>
      </c>
      <c r="L61" s="21">
        <f t="shared" si="13"/>
        <v>0</v>
      </c>
      <c r="M61" s="21">
        <f t="shared" si="14"/>
        <v>0</v>
      </c>
      <c r="N61" s="22">
        <f>ROUND($I61*$O$17,2)</f>
        <v>0</v>
      </c>
      <c r="O61" s="47">
        <f t="shared" si="16"/>
        <v>0</v>
      </c>
      <c r="P61" s="13"/>
      <c r="Q61" s="12"/>
    </row>
    <row r="62" spans="1:17" ht="15" customHeight="1" thickBot="1" x14ac:dyDescent="0.3">
      <c r="A62" s="12"/>
      <c r="B62" s="573" t="str">
        <f>CONCATENATE("gesamt ",$B$44)</f>
        <v>gesamt 2027</v>
      </c>
      <c r="C62" s="574"/>
      <c r="D62" s="575"/>
      <c r="E62" s="23">
        <f t="shared" ref="E62:N62" si="17">SUM(E48:E61)</f>
        <v>0</v>
      </c>
      <c r="F62" s="24">
        <f t="shared" si="17"/>
        <v>0</v>
      </c>
      <c r="G62" s="24">
        <f t="shared" si="17"/>
        <v>0</v>
      </c>
      <c r="H62" s="24">
        <f t="shared" si="17"/>
        <v>0</v>
      </c>
      <c r="I62" s="24">
        <f t="shared" si="17"/>
        <v>0</v>
      </c>
      <c r="J62" s="24">
        <f t="shared" si="17"/>
        <v>0</v>
      </c>
      <c r="K62" s="24">
        <f t="shared" si="17"/>
        <v>0</v>
      </c>
      <c r="L62" s="24">
        <f t="shared" si="17"/>
        <v>0</v>
      </c>
      <c r="M62" s="24">
        <f t="shared" si="17"/>
        <v>0</v>
      </c>
      <c r="N62" s="45">
        <f t="shared" si="17"/>
        <v>0</v>
      </c>
      <c r="O62" s="50">
        <f t="shared" si="16"/>
        <v>0</v>
      </c>
      <c r="P62" s="13"/>
      <c r="Q62" s="12"/>
    </row>
    <row r="63" spans="1:17" ht="15" customHeight="1" x14ac:dyDescent="0.25">
      <c r="A63" s="12"/>
      <c r="B63" s="9" t="s">
        <v>89</v>
      </c>
      <c r="C63" s="12"/>
      <c r="D63" s="12"/>
      <c r="E63" s="12"/>
      <c r="F63" s="12"/>
      <c r="G63" s="12"/>
      <c r="H63" s="12"/>
      <c r="I63" s="12"/>
      <c r="J63" s="12"/>
      <c r="K63" s="12"/>
      <c r="L63" s="500" t="str">
        <f>CONCATENATE("Berufsgenossenschaft ",$B$44)</f>
        <v>Berufsgenossenschaft 2027</v>
      </c>
      <c r="M63" s="501"/>
      <c r="N63" s="502"/>
      <c r="O63" s="48">
        <v>0</v>
      </c>
      <c r="P63" s="13"/>
      <c r="Q63" s="12"/>
    </row>
    <row r="64" spans="1:17" ht="15" customHeight="1" thickBot="1" x14ac:dyDescent="0.3">
      <c r="A64" s="12"/>
      <c r="B64" s="9" t="s">
        <v>85</v>
      </c>
      <c r="C64" s="12"/>
      <c r="D64" s="12"/>
      <c r="E64" s="12"/>
      <c r="F64" s="12"/>
      <c r="G64" s="12"/>
      <c r="H64" s="12"/>
      <c r="I64" s="12"/>
      <c r="J64" s="12"/>
      <c r="K64" s="12"/>
      <c r="L64" s="503" t="str">
        <f>CONCATENATE("Personalausgaben ",$B$44)</f>
        <v>Personalausgaben 2027</v>
      </c>
      <c r="M64" s="504"/>
      <c r="N64" s="505"/>
      <c r="O64" s="49">
        <f>SUM(O62:O63)</f>
        <v>0</v>
      </c>
      <c r="P64" s="13"/>
      <c r="Q64" s="12"/>
    </row>
    <row r="65" spans="1:17" ht="15" customHeight="1" thickBot="1" x14ac:dyDescent="0.3"/>
    <row r="66" spans="1:17" ht="15" customHeight="1" x14ac:dyDescent="0.25">
      <c r="B66" s="475">
        <v>2028</v>
      </c>
      <c r="C66" s="476"/>
      <c r="D66" s="476"/>
      <c r="E66" s="476"/>
      <c r="F66" s="476"/>
      <c r="G66" s="476"/>
      <c r="H66" s="476"/>
      <c r="I66" s="476"/>
      <c r="J66" s="476"/>
      <c r="K66" s="476"/>
      <c r="L66" s="476"/>
      <c r="M66" s="476"/>
      <c r="N66" s="476"/>
      <c r="O66" s="477"/>
    </row>
    <row r="67" spans="1:17" ht="15" customHeight="1" thickBot="1" x14ac:dyDescent="0.3">
      <c r="B67" s="478"/>
      <c r="C67" s="479"/>
      <c r="D67" s="479"/>
      <c r="E67" s="479"/>
      <c r="F67" s="479"/>
      <c r="G67" s="479"/>
      <c r="H67" s="479"/>
      <c r="I67" s="479"/>
      <c r="J67" s="479"/>
      <c r="K67" s="479"/>
      <c r="L67" s="479"/>
      <c r="M67" s="479"/>
      <c r="N67" s="479"/>
      <c r="O67" s="480"/>
    </row>
    <row r="68" spans="1:17" ht="15" customHeight="1" thickBot="1" x14ac:dyDescent="0.3">
      <c r="B68" s="481" t="s">
        <v>88</v>
      </c>
      <c r="C68" s="482"/>
      <c r="D68" s="483"/>
      <c r="E68" s="487" t="s">
        <v>83</v>
      </c>
      <c r="F68" s="15" t="s">
        <v>82</v>
      </c>
      <c r="G68" s="487" t="s">
        <v>86</v>
      </c>
      <c r="H68" s="489" t="s">
        <v>84</v>
      </c>
      <c r="I68" s="491" t="s">
        <v>90</v>
      </c>
      <c r="J68" s="493" t="s">
        <v>64</v>
      </c>
      <c r="K68" s="494"/>
      <c r="L68" s="494"/>
      <c r="M68" s="494"/>
      <c r="N68" s="494"/>
      <c r="O68" s="495" t="s">
        <v>52</v>
      </c>
    </row>
    <row r="69" spans="1:17" ht="15" customHeight="1" thickBot="1" x14ac:dyDescent="0.3">
      <c r="B69" s="484"/>
      <c r="C69" s="485"/>
      <c r="D69" s="486"/>
      <c r="E69" s="488"/>
      <c r="F69" s="10" t="s">
        <v>87</v>
      </c>
      <c r="G69" s="488"/>
      <c r="H69" s="490"/>
      <c r="I69" s="492"/>
      <c r="J69" s="8" t="s">
        <v>78</v>
      </c>
      <c r="K69" s="8" t="s">
        <v>79</v>
      </c>
      <c r="L69" s="8" t="s">
        <v>80</v>
      </c>
      <c r="M69" s="8" t="s">
        <v>81</v>
      </c>
      <c r="N69" s="43" t="s">
        <v>120</v>
      </c>
      <c r="O69" s="496"/>
    </row>
    <row r="70" spans="1:17" ht="15" customHeight="1" x14ac:dyDescent="0.25">
      <c r="B70" s="560" t="str">
        <f>CONCATENATE("Januar ",$B$66)</f>
        <v>Januar 2028</v>
      </c>
      <c r="C70" s="561"/>
      <c r="D70" s="562"/>
      <c r="E70" s="37">
        <v>0</v>
      </c>
      <c r="F70" s="38"/>
      <c r="G70" s="38"/>
      <c r="H70" s="38"/>
      <c r="I70" s="39">
        <f t="shared" ref="I70:I75" si="18">SUM(E70:H70)</f>
        <v>0</v>
      </c>
      <c r="J70" s="19">
        <f t="shared" ref="J70:J75" si="19">ROUND($I70*$O$12,2)</f>
        <v>0</v>
      </c>
      <c r="K70" s="19">
        <f t="shared" ref="K70:K75" si="20">ROUND($I70*$O$13,2)</f>
        <v>0</v>
      </c>
      <c r="L70" s="19">
        <f t="shared" ref="L70:L75" si="21">ROUND($I70*$O$14,2)</f>
        <v>0</v>
      </c>
      <c r="M70" s="19">
        <f t="shared" ref="M70:M75" si="22">ROUND($I70*$O$15,2)</f>
        <v>0</v>
      </c>
      <c r="N70" s="20">
        <f>ROUND($I70*$O$17,2)+ROUND($I70*$O$18,2)+ROUND($I70*$O$19,2)+ROUND($I70*$O$20,2)</f>
        <v>0</v>
      </c>
      <c r="O70" s="46">
        <f t="shared" ref="O70:O76" si="23">SUM(E70:H70)+SUM(J70:N70)</f>
        <v>0</v>
      </c>
    </row>
    <row r="71" spans="1:17" ht="15" customHeight="1" x14ac:dyDescent="0.25">
      <c r="B71" s="497" t="str">
        <f>CONCATENATE("Februar ",$B$66)</f>
        <v>Februar 2028</v>
      </c>
      <c r="C71" s="498"/>
      <c r="D71" s="499"/>
      <c r="E71" s="40">
        <v>0</v>
      </c>
      <c r="F71" s="41"/>
      <c r="G71" s="41"/>
      <c r="H71" s="41"/>
      <c r="I71" s="42">
        <f t="shared" si="18"/>
        <v>0</v>
      </c>
      <c r="J71" s="21">
        <f t="shared" si="19"/>
        <v>0</v>
      </c>
      <c r="K71" s="21">
        <f t="shared" si="20"/>
        <v>0</v>
      </c>
      <c r="L71" s="21">
        <f t="shared" si="21"/>
        <v>0</v>
      </c>
      <c r="M71" s="21">
        <f t="shared" si="22"/>
        <v>0</v>
      </c>
      <c r="N71" s="22">
        <f t="shared" ref="N71:N75" si="24">ROUND($I71*$O$17,2)+ROUND($I71*$O$18,2)+ROUND($I71*$O$19,2)+ROUND($I71*$O$20,2)</f>
        <v>0</v>
      </c>
      <c r="O71" s="47">
        <f t="shared" si="23"/>
        <v>0</v>
      </c>
    </row>
    <row r="72" spans="1:17" ht="15" customHeight="1" x14ac:dyDescent="0.25">
      <c r="B72" s="497" t="str">
        <f>CONCATENATE("März ",$B$66)</f>
        <v>März 2028</v>
      </c>
      <c r="C72" s="498"/>
      <c r="D72" s="499"/>
      <c r="E72" s="40">
        <v>0</v>
      </c>
      <c r="F72" s="41"/>
      <c r="G72" s="41"/>
      <c r="H72" s="41"/>
      <c r="I72" s="42">
        <f t="shared" si="18"/>
        <v>0</v>
      </c>
      <c r="J72" s="21">
        <f t="shared" si="19"/>
        <v>0</v>
      </c>
      <c r="K72" s="21">
        <f t="shared" si="20"/>
        <v>0</v>
      </c>
      <c r="L72" s="21">
        <f t="shared" si="21"/>
        <v>0</v>
      </c>
      <c r="M72" s="21">
        <f t="shared" si="22"/>
        <v>0</v>
      </c>
      <c r="N72" s="22">
        <f t="shared" si="24"/>
        <v>0</v>
      </c>
      <c r="O72" s="47">
        <f t="shared" si="23"/>
        <v>0</v>
      </c>
    </row>
    <row r="73" spans="1:17" ht="15" customHeight="1" x14ac:dyDescent="0.25">
      <c r="B73" s="497" t="str">
        <f>CONCATENATE("April ",$B$66)</f>
        <v>April 2028</v>
      </c>
      <c r="C73" s="498"/>
      <c r="D73" s="499"/>
      <c r="E73" s="40">
        <v>0</v>
      </c>
      <c r="F73" s="41"/>
      <c r="G73" s="41"/>
      <c r="H73" s="41"/>
      <c r="I73" s="42">
        <f t="shared" si="18"/>
        <v>0</v>
      </c>
      <c r="J73" s="21">
        <f t="shared" si="19"/>
        <v>0</v>
      </c>
      <c r="K73" s="21">
        <f t="shared" si="20"/>
        <v>0</v>
      </c>
      <c r="L73" s="21">
        <f t="shared" si="21"/>
        <v>0</v>
      </c>
      <c r="M73" s="21">
        <f t="shared" si="22"/>
        <v>0</v>
      </c>
      <c r="N73" s="22">
        <f t="shared" si="24"/>
        <v>0</v>
      </c>
      <c r="O73" s="47">
        <f t="shared" si="23"/>
        <v>0</v>
      </c>
    </row>
    <row r="74" spans="1:17" ht="15" customHeight="1" x14ac:dyDescent="0.25">
      <c r="B74" s="497" t="str">
        <f>CONCATENATE("Mai ",$B$66)</f>
        <v>Mai 2028</v>
      </c>
      <c r="C74" s="498"/>
      <c r="D74" s="499"/>
      <c r="E74" s="40">
        <v>0</v>
      </c>
      <c r="F74" s="41"/>
      <c r="G74" s="41"/>
      <c r="H74" s="41"/>
      <c r="I74" s="42">
        <f t="shared" si="18"/>
        <v>0</v>
      </c>
      <c r="J74" s="21">
        <f t="shared" si="19"/>
        <v>0</v>
      </c>
      <c r="K74" s="21">
        <f t="shared" si="20"/>
        <v>0</v>
      </c>
      <c r="L74" s="21">
        <f t="shared" si="21"/>
        <v>0</v>
      </c>
      <c r="M74" s="21">
        <f t="shared" si="22"/>
        <v>0</v>
      </c>
      <c r="N74" s="22">
        <f t="shared" si="24"/>
        <v>0</v>
      </c>
      <c r="O74" s="47">
        <f t="shared" si="23"/>
        <v>0</v>
      </c>
    </row>
    <row r="75" spans="1:17" ht="15" customHeight="1" x14ac:dyDescent="0.25">
      <c r="B75" s="497" t="str">
        <f>CONCATENATE("Juni ",$B$66)</f>
        <v>Juni 2028</v>
      </c>
      <c r="C75" s="498"/>
      <c r="D75" s="499"/>
      <c r="E75" s="40">
        <v>0</v>
      </c>
      <c r="F75" s="41"/>
      <c r="G75" s="41"/>
      <c r="H75" s="41"/>
      <c r="I75" s="42">
        <f t="shared" si="18"/>
        <v>0</v>
      </c>
      <c r="J75" s="21">
        <f t="shared" si="19"/>
        <v>0</v>
      </c>
      <c r="K75" s="21">
        <f t="shared" si="20"/>
        <v>0</v>
      </c>
      <c r="L75" s="21">
        <f t="shared" si="21"/>
        <v>0</v>
      </c>
      <c r="M75" s="21">
        <f t="shared" si="22"/>
        <v>0</v>
      </c>
      <c r="N75" s="22">
        <f t="shared" si="24"/>
        <v>0</v>
      </c>
      <c r="O75" s="47">
        <f t="shared" si="23"/>
        <v>0</v>
      </c>
    </row>
    <row r="76" spans="1:17" ht="15" customHeight="1" thickBot="1" x14ac:dyDescent="0.3">
      <c r="B76" s="573" t="str">
        <f>CONCATENATE("gesamt ",$B$66)</f>
        <v>gesamt 2028</v>
      </c>
      <c r="C76" s="574"/>
      <c r="D76" s="575"/>
      <c r="E76" s="23">
        <f t="shared" ref="E76:N76" si="25">SUM(E70:E75)</f>
        <v>0</v>
      </c>
      <c r="F76" s="24">
        <f t="shared" si="25"/>
        <v>0</v>
      </c>
      <c r="G76" s="24">
        <f t="shared" si="25"/>
        <v>0</v>
      </c>
      <c r="H76" s="24">
        <f t="shared" si="25"/>
        <v>0</v>
      </c>
      <c r="I76" s="24">
        <f t="shared" si="25"/>
        <v>0</v>
      </c>
      <c r="J76" s="24">
        <f t="shared" si="25"/>
        <v>0</v>
      </c>
      <c r="K76" s="24">
        <f t="shared" si="25"/>
        <v>0</v>
      </c>
      <c r="L76" s="24">
        <f t="shared" si="25"/>
        <v>0</v>
      </c>
      <c r="M76" s="24">
        <f t="shared" si="25"/>
        <v>0</v>
      </c>
      <c r="N76" s="45">
        <f t="shared" si="25"/>
        <v>0</v>
      </c>
      <c r="O76" s="50">
        <f t="shared" si="23"/>
        <v>0</v>
      </c>
    </row>
    <row r="77" spans="1:17" ht="15" customHeight="1" x14ac:dyDescent="0.25">
      <c r="B77" s="9" t="s">
        <v>89</v>
      </c>
      <c r="C77" s="12"/>
      <c r="D77" s="12"/>
      <c r="E77" s="12"/>
      <c r="F77" s="12"/>
      <c r="G77" s="12"/>
      <c r="H77" s="12"/>
      <c r="I77" s="12"/>
      <c r="J77" s="12"/>
      <c r="K77" s="12"/>
      <c r="L77" s="500" t="str">
        <f>CONCATENATE("Berufsgenossenschaft ",$B$66)</f>
        <v>Berufsgenossenschaft 2028</v>
      </c>
      <c r="M77" s="501"/>
      <c r="N77" s="502"/>
      <c r="O77" s="48">
        <v>0</v>
      </c>
    </row>
    <row r="78" spans="1:17" ht="15" customHeight="1" thickBot="1" x14ac:dyDescent="0.3">
      <c r="B78" s="9" t="s">
        <v>85</v>
      </c>
      <c r="C78" s="12"/>
      <c r="D78" s="12"/>
      <c r="E78" s="12"/>
      <c r="F78" s="12"/>
      <c r="G78" s="12"/>
      <c r="H78" s="12"/>
      <c r="I78" s="12"/>
      <c r="J78" s="12"/>
      <c r="K78" s="12"/>
      <c r="L78" s="503" t="str">
        <f>CONCATENATE("Personalausgaben ",$B$66)</f>
        <v>Personalausgaben 2028</v>
      </c>
      <c r="M78" s="504"/>
      <c r="N78" s="505"/>
      <c r="O78" s="49">
        <f>SUM(O76:O77)</f>
        <v>0</v>
      </c>
    </row>
    <row r="79" spans="1:17" ht="15" customHeight="1" thickBot="1" x14ac:dyDescent="0.3">
      <c r="A79" s="187"/>
      <c r="B79" s="506" t="s">
        <v>58</v>
      </c>
      <c r="C79" s="507"/>
      <c r="D79" s="507"/>
      <c r="E79" s="507"/>
      <c r="F79" s="507"/>
      <c r="G79" s="507"/>
      <c r="H79" s="507"/>
      <c r="I79" s="508" t="str">
        <f>IF(E83&lt;&gt;0,E83,"")</f>
        <v>MA 2</v>
      </c>
      <c r="J79" s="508"/>
      <c r="K79" s="508"/>
      <c r="L79" s="508"/>
      <c r="M79" s="508"/>
      <c r="N79" s="508"/>
      <c r="O79" s="509"/>
      <c r="P79" s="17"/>
      <c r="Q79" s="187"/>
    </row>
    <row r="80" spans="1:17" ht="15" customHeight="1" x14ac:dyDescent="0.25">
      <c r="A80" s="187"/>
      <c r="B80" s="529" t="s">
        <v>208</v>
      </c>
      <c r="C80" s="530"/>
      <c r="D80" s="530"/>
      <c r="E80" s="530"/>
      <c r="F80" s="530"/>
      <c r="G80" s="530"/>
      <c r="H80" s="530"/>
      <c r="I80" s="530"/>
      <c r="J80" s="530"/>
      <c r="K80" s="530"/>
      <c r="L80" s="530"/>
      <c r="M80" s="530"/>
      <c r="N80" s="530"/>
      <c r="O80" s="531"/>
      <c r="P80" s="18"/>
      <c r="Q80" s="187"/>
    </row>
    <row r="81" spans="1:17" ht="15" customHeight="1" thickBot="1" x14ac:dyDescent="0.3">
      <c r="A81" s="187"/>
      <c r="B81" s="532" t="s">
        <v>94</v>
      </c>
      <c r="C81" s="533"/>
      <c r="D81" s="533"/>
      <c r="E81" s="533"/>
      <c r="F81" s="533"/>
      <c r="G81" s="533"/>
      <c r="H81" s="533"/>
      <c r="I81" s="533"/>
      <c r="J81" s="533"/>
      <c r="K81" s="533"/>
      <c r="L81" s="533"/>
      <c r="M81" s="533"/>
      <c r="N81" s="533"/>
      <c r="O81" s="534"/>
      <c r="P81" s="18"/>
      <c r="Q81" s="187"/>
    </row>
    <row r="82" spans="1:17" ht="15" customHeight="1" thickBot="1" x14ac:dyDescent="0.3">
      <c r="A82" s="187"/>
      <c r="B82" s="187"/>
      <c r="C82" s="187"/>
      <c r="D82" s="187"/>
      <c r="E82" s="187"/>
      <c r="F82" s="187"/>
      <c r="G82" s="187"/>
      <c r="H82" s="187"/>
      <c r="I82" s="187"/>
      <c r="J82" s="187"/>
      <c r="K82" s="187"/>
      <c r="L82" s="187"/>
      <c r="M82" s="187"/>
      <c r="N82" s="187"/>
      <c r="O82" s="187"/>
      <c r="P82" s="13"/>
      <c r="Q82" s="187"/>
    </row>
    <row r="83" spans="1:17" ht="15" customHeight="1" x14ac:dyDescent="0.25">
      <c r="A83" s="187"/>
      <c r="B83" s="535" t="s">
        <v>59</v>
      </c>
      <c r="C83" s="536"/>
      <c r="D83" s="537"/>
      <c r="E83" s="538" t="s">
        <v>139</v>
      </c>
      <c r="F83" s="539"/>
      <c r="G83" s="539"/>
      <c r="H83" s="540"/>
      <c r="I83" s="541" t="s">
        <v>62</v>
      </c>
      <c r="J83" s="542"/>
      <c r="K83" s="543"/>
      <c r="L83" s="469"/>
      <c r="M83" s="547"/>
      <c r="N83" s="547"/>
      <c r="O83" s="470"/>
      <c r="P83" s="14"/>
      <c r="Q83" s="187"/>
    </row>
    <row r="84" spans="1:17" ht="15" customHeight="1" x14ac:dyDescent="0.25">
      <c r="A84" s="187"/>
      <c r="B84" s="551" t="s">
        <v>60</v>
      </c>
      <c r="C84" s="552"/>
      <c r="D84" s="553"/>
      <c r="E84" s="554"/>
      <c r="F84" s="555"/>
      <c r="G84" s="555"/>
      <c r="H84" s="556"/>
      <c r="I84" s="544"/>
      <c r="J84" s="545"/>
      <c r="K84" s="546"/>
      <c r="L84" s="548"/>
      <c r="M84" s="549"/>
      <c r="N84" s="549"/>
      <c r="O84" s="550"/>
      <c r="P84" s="14"/>
      <c r="Q84" s="187"/>
    </row>
    <row r="85" spans="1:17" ht="15" customHeight="1" thickBot="1" x14ac:dyDescent="0.3">
      <c r="A85" s="187"/>
      <c r="B85" s="570" t="s">
        <v>61</v>
      </c>
      <c r="C85" s="571"/>
      <c r="D85" s="572"/>
      <c r="E85" s="563"/>
      <c r="F85" s="533"/>
      <c r="G85" s="533"/>
      <c r="H85" s="534"/>
      <c r="I85" s="564" t="s">
        <v>63</v>
      </c>
      <c r="J85" s="565"/>
      <c r="K85" s="566"/>
      <c r="L85" s="567"/>
      <c r="M85" s="568"/>
      <c r="N85" s="568"/>
      <c r="O85" s="569"/>
      <c r="P85" s="14"/>
      <c r="Q85" s="187"/>
    </row>
    <row r="86" spans="1:17" ht="15" customHeight="1" thickBot="1" x14ac:dyDescent="0.3">
      <c r="A86" s="187"/>
      <c r="B86" s="187"/>
      <c r="C86" s="187"/>
      <c r="D86" s="187"/>
      <c r="E86" s="187"/>
      <c r="F86" s="187"/>
      <c r="G86" s="187"/>
      <c r="H86" s="187"/>
      <c r="I86" s="187"/>
      <c r="J86" s="187"/>
      <c r="K86" s="187"/>
      <c r="L86" s="187"/>
      <c r="M86" s="187"/>
      <c r="N86" s="187"/>
      <c r="O86" s="187"/>
      <c r="P86" s="13"/>
      <c r="Q86" s="187"/>
    </row>
    <row r="87" spans="1:17" ht="15" customHeight="1" thickBot="1" x14ac:dyDescent="0.3">
      <c r="A87" s="187"/>
      <c r="B87" s="463" t="s">
        <v>73</v>
      </c>
      <c r="C87" s="464"/>
      <c r="D87" s="465"/>
      <c r="E87" s="515"/>
      <c r="F87" s="516"/>
      <c r="G87" s="516"/>
      <c r="H87" s="516"/>
      <c r="I87" s="516"/>
      <c r="J87" s="516"/>
      <c r="K87" s="517"/>
      <c r="L87" s="187"/>
      <c r="M87" s="518" t="s">
        <v>64</v>
      </c>
      <c r="N87" s="519"/>
      <c r="O87" s="11">
        <f>SUM(O88:O91)</f>
        <v>0.19324999999999998</v>
      </c>
      <c r="P87" s="14"/>
      <c r="Q87" s="187"/>
    </row>
    <row r="88" spans="1:17" ht="15" customHeight="1" thickBot="1" x14ac:dyDescent="0.3">
      <c r="A88" s="187"/>
      <c r="B88" s="187"/>
      <c r="C88" s="187"/>
      <c r="D88" s="187"/>
      <c r="E88" s="187"/>
      <c r="F88" s="187"/>
      <c r="G88" s="187"/>
      <c r="H88" s="187"/>
      <c r="I88" s="187"/>
      <c r="J88" s="187"/>
      <c r="K88" s="187"/>
      <c r="L88" s="187"/>
      <c r="M88" s="520" t="s">
        <v>65</v>
      </c>
      <c r="N88" s="521"/>
      <c r="O88" s="144">
        <v>7.2999999999999995E-2</v>
      </c>
      <c r="P88" s="14"/>
      <c r="Q88" s="187"/>
    </row>
    <row r="89" spans="1:17" ht="15" customHeight="1" thickBot="1" x14ac:dyDescent="0.3">
      <c r="A89" s="187"/>
      <c r="B89" s="463" t="s">
        <v>74</v>
      </c>
      <c r="C89" s="464"/>
      <c r="D89" s="465"/>
      <c r="E89" s="27"/>
      <c r="F89" s="27"/>
      <c r="G89" s="27"/>
      <c r="H89" s="27"/>
      <c r="I89" s="27"/>
      <c r="J89" s="27"/>
      <c r="K89" s="28"/>
      <c r="L89" s="187"/>
      <c r="M89" s="522" t="s">
        <v>66</v>
      </c>
      <c r="N89" s="523"/>
      <c r="O89" s="25">
        <v>1.525E-2</v>
      </c>
      <c r="P89" s="14"/>
      <c r="Q89" s="187"/>
    </row>
    <row r="90" spans="1:17" ht="15" customHeight="1" x14ac:dyDescent="0.25">
      <c r="A90" s="187"/>
      <c r="B90" s="520" t="s">
        <v>77</v>
      </c>
      <c r="C90" s="559"/>
      <c r="D90" s="521"/>
      <c r="E90" s="29"/>
      <c r="F90" s="29"/>
      <c r="G90" s="29"/>
      <c r="H90" s="29"/>
      <c r="I90" s="29"/>
      <c r="J90" s="29"/>
      <c r="K90" s="30"/>
      <c r="L90" s="187"/>
      <c r="M90" s="522" t="s">
        <v>67</v>
      </c>
      <c r="N90" s="523"/>
      <c r="O90" s="196">
        <v>1.2E-2</v>
      </c>
      <c r="P90" s="14"/>
      <c r="Q90" s="187"/>
    </row>
    <row r="91" spans="1:17" ht="15" customHeight="1" thickBot="1" x14ac:dyDescent="0.3">
      <c r="A91" s="187"/>
      <c r="B91" s="522" t="s">
        <v>75</v>
      </c>
      <c r="C91" s="557"/>
      <c r="D91" s="523"/>
      <c r="E91" s="31"/>
      <c r="F91" s="31"/>
      <c r="G91" s="31"/>
      <c r="H91" s="31"/>
      <c r="I91" s="31"/>
      <c r="J91" s="31"/>
      <c r="K91" s="32"/>
      <c r="L91" s="187"/>
      <c r="M91" s="524" t="s">
        <v>68</v>
      </c>
      <c r="N91" s="525"/>
      <c r="O91" s="197">
        <v>9.2999999999999999E-2</v>
      </c>
      <c r="P91" s="14"/>
      <c r="Q91" s="187"/>
    </row>
    <row r="92" spans="1:17" ht="15" customHeight="1" thickBot="1" x14ac:dyDescent="0.3">
      <c r="A92" s="187"/>
      <c r="B92" s="524" t="s">
        <v>76</v>
      </c>
      <c r="C92" s="558"/>
      <c r="D92" s="525"/>
      <c r="E92" s="33">
        <v>1000</v>
      </c>
      <c r="F92" s="33"/>
      <c r="G92" s="33"/>
      <c r="H92" s="33"/>
      <c r="I92" s="33"/>
      <c r="J92" s="33"/>
      <c r="K92" s="34"/>
      <c r="L92" s="187"/>
      <c r="M92" s="518" t="s">
        <v>120</v>
      </c>
      <c r="N92" s="519"/>
      <c r="O92" s="11">
        <f>SUM(O93:O96)</f>
        <v>8.9999999999999998E-4</v>
      </c>
      <c r="P92" s="14"/>
      <c r="Q92" s="187"/>
    </row>
    <row r="93" spans="1:17" ht="15" customHeight="1" thickBot="1" x14ac:dyDescent="0.3">
      <c r="A93" s="187"/>
      <c r="B93" s="463" t="s">
        <v>147</v>
      </c>
      <c r="C93" s="464"/>
      <c r="D93" s="464"/>
      <c r="E93" s="464"/>
      <c r="F93" s="464"/>
      <c r="G93" s="464"/>
      <c r="H93" s="464"/>
      <c r="I93" s="464"/>
      <c r="J93" s="464"/>
      <c r="K93" s="526"/>
      <c r="L93" s="187"/>
      <c r="M93" s="108" t="s">
        <v>69</v>
      </c>
      <c r="N93" s="109"/>
      <c r="O93" s="107">
        <v>8.9999999999999998E-4</v>
      </c>
      <c r="P93" s="14"/>
      <c r="Q93" s="187"/>
    </row>
    <row r="94" spans="1:17" ht="15" customHeight="1" x14ac:dyDescent="0.25">
      <c r="A94" s="187"/>
      <c r="B94" s="520" t="s">
        <v>77</v>
      </c>
      <c r="C94" s="559"/>
      <c r="D94" s="521"/>
      <c r="E94" s="29"/>
      <c r="F94" s="29"/>
      <c r="G94" s="29"/>
      <c r="H94" s="29"/>
      <c r="I94" s="29"/>
      <c r="J94" s="29"/>
      <c r="K94" s="30"/>
      <c r="L94" s="187"/>
      <c r="M94" s="189" t="s">
        <v>70</v>
      </c>
      <c r="N94" s="190"/>
      <c r="O94" s="107">
        <v>0</v>
      </c>
      <c r="P94" s="14"/>
      <c r="Q94" s="187"/>
    </row>
    <row r="95" spans="1:17" ht="15" customHeight="1" x14ac:dyDescent="0.25">
      <c r="A95" s="187"/>
      <c r="B95" s="522" t="s">
        <v>75</v>
      </c>
      <c r="C95" s="557"/>
      <c r="D95" s="523"/>
      <c r="E95" s="31"/>
      <c r="F95" s="31"/>
      <c r="G95" s="31"/>
      <c r="H95" s="31"/>
      <c r="I95" s="31"/>
      <c r="J95" s="31"/>
      <c r="K95" s="32"/>
      <c r="L95" s="187"/>
      <c r="M95" s="527" t="s">
        <v>71</v>
      </c>
      <c r="N95" s="528"/>
      <c r="O95" s="25">
        <v>0</v>
      </c>
      <c r="P95" s="14"/>
      <c r="Q95" s="187"/>
    </row>
    <row r="96" spans="1:17" ht="15" customHeight="1" thickBot="1" x14ac:dyDescent="0.3">
      <c r="A96" s="187"/>
      <c r="B96" s="524" t="s">
        <v>76</v>
      </c>
      <c r="C96" s="558"/>
      <c r="D96" s="525"/>
      <c r="E96" s="33"/>
      <c r="F96" s="33"/>
      <c r="G96" s="33"/>
      <c r="H96" s="33"/>
      <c r="I96" s="33"/>
      <c r="J96" s="33"/>
      <c r="K96" s="34"/>
      <c r="L96" s="187"/>
      <c r="M96" s="513" t="s">
        <v>121</v>
      </c>
      <c r="N96" s="514"/>
      <c r="O96" s="26">
        <v>0</v>
      </c>
      <c r="P96" s="13"/>
      <c r="Q96" s="187"/>
    </row>
    <row r="97" spans="1:17" ht="15" customHeight="1" thickBot="1" x14ac:dyDescent="0.3">
      <c r="A97" s="187"/>
      <c r="B97" s="187"/>
      <c r="C97" s="187"/>
      <c r="D97" s="187"/>
      <c r="E97" s="187"/>
      <c r="F97" s="187"/>
      <c r="G97" s="187"/>
      <c r="H97" s="187"/>
      <c r="I97" s="187"/>
      <c r="J97" s="187"/>
      <c r="K97" s="187"/>
      <c r="L97" s="187"/>
      <c r="M97" s="187"/>
      <c r="N97" s="187"/>
      <c r="O97" s="187"/>
      <c r="P97" s="13"/>
      <c r="Q97" s="187"/>
    </row>
    <row r="98" spans="1:17" ht="15" customHeight="1" thickBot="1" x14ac:dyDescent="0.3">
      <c r="A98" s="187"/>
      <c r="B98" s="463" t="s">
        <v>74</v>
      </c>
      <c r="C98" s="464"/>
      <c r="D98" s="465"/>
      <c r="E98" s="27"/>
      <c r="F98" s="27"/>
      <c r="G98" s="27"/>
      <c r="H98" s="27"/>
      <c r="I98" s="27"/>
      <c r="J98" s="27"/>
      <c r="K98" s="28"/>
      <c r="L98" s="187"/>
      <c r="M98" s="466" t="s">
        <v>72</v>
      </c>
      <c r="N98" s="469"/>
      <c r="O98" s="470"/>
      <c r="P98" s="14"/>
      <c r="Q98" s="187"/>
    </row>
    <row r="99" spans="1:17" ht="15" customHeight="1" x14ac:dyDescent="0.25">
      <c r="A99" s="187"/>
      <c r="B99" s="193" t="s">
        <v>122</v>
      </c>
      <c r="C99" s="194"/>
      <c r="D99" s="194"/>
      <c r="E99" s="35">
        <v>1.6666666666666667</v>
      </c>
      <c r="F99" s="35">
        <v>0</v>
      </c>
      <c r="G99" s="35">
        <v>0</v>
      </c>
      <c r="H99" s="35">
        <v>0</v>
      </c>
      <c r="I99" s="35">
        <v>0</v>
      </c>
      <c r="J99" s="35">
        <v>0</v>
      </c>
      <c r="K99" s="36">
        <v>0</v>
      </c>
      <c r="L99" s="187"/>
      <c r="M99" s="467"/>
      <c r="N99" s="471"/>
      <c r="O99" s="472"/>
      <c r="P99" s="14"/>
      <c r="Q99" s="187"/>
    </row>
    <row r="100" spans="1:17" ht="15" customHeight="1" thickBot="1" x14ac:dyDescent="0.3">
      <c r="A100" s="187"/>
      <c r="B100" s="195" t="s">
        <v>123</v>
      </c>
      <c r="C100" s="191"/>
      <c r="D100" s="192"/>
      <c r="E100" s="117">
        <v>0.83333333333333337</v>
      </c>
      <c r="F100" s="117">
        <v>0</v>
      </c>
      <c r="G100" s="117">
        <v>0</v>
      </c>
      <c r="H100" s="117">
        <v>0</v>
      </c>
      <c r="I100" s="117">
        <v>0</v>
      </c>
      <c r="J100" s="117">
        <v>0</v>
      </c>
      <c r="K100" s="118">
        <v>0</v>
      </c>
      <c r="L100" s="187"/>
      <c r="M100" s="467"/>
      <c r="N100" s="471"/>
      <c r="O100" s="472"/>
      <c r="P100" s="14"/>
      <c r="Q100" s="187"/>
    </row>
    <row r="101" spans="1:17" ht="15" customHeight="1" thickBot="1" x14ac:dyDescent="0.3">
      <c r="A101" s="187"/>
      <c r="B101" s="114"/>
      <c r="C101" s="114"/>
      <c r="D101" s="114"/>
      <c r="E101" s="115"/>
      <c r="F101" s="115" t="str">
        <f t="shared" ref="F101:K101" si="26">IF(F99&lt;&gt;0,F100/F99,"")</f>
        <v/>
      </c>
      <c r="G101" s="115" t="str">
        <f t="shared" si="26"/>
        <v/>
      </c>
      <c r="H101" s="115" t="str">
        <f t="shared" si="26"/>
        <v/>
      </c>
      <c r="I101" s="115" t="str">
        <f t="shared" si="26"/>
        <v/>
      </c>
      <c r="J101" s="115" t="str">
        <f t="shared" si="26"/>
        <v/>
      </c>
      <c r="K101" s="115" t="str">
        <f t="shared" si="26"/>
        <v/>
      </c>
      <c r="L101" s="187"/>
      <c r="M101" s="468"/>
      <c r="N101" s="473"/>
      <c r="O101" s="474"/>
      <c r="P101" s="14"/>
      <c r="Q101" s="187"/>
    </row>
    <row r="102" spans="1:17" ht="15" customHeight="1" thickBot="1" x14ac:dyDescent="0.3">
      <c r="A102" s="187"/>
      <c r="B102" s="187"/>
      <c r="C102" s="187"/>
      <c r="D102" s="187"/>
      <c r="E102" s="187"/>
      <c r="F102" s="187"/>
      <c r="G102" s="187"/>
      <c r="H102" s="187"/>
      <c r="I102" s="187"/>
      <c r="J102" s="187"/>
      <c r="K102" s="187"/>
      <c r="L102" s="187"/>
      <c r="M102" s="187"/>
      <c r="N102" s="187"/>
      <c r="O102" s="187"/>
      <c r="P102" s="13"/>
      <c r="Q102" s="187"/>
    </row>
    <row r="103" spans="1:17" ht="15" customHeight="1" x14ac:dyDescent="0.25">
      <c r="A103" s="187"/>
      <c r="B103" s="475">
        <v>2026</v>
      </c>
      <c r="C103" s="476"/>
      <c r="D103" s="476"/>
      <c r="E103" s="476"/>
      <c r="F103" s="476"/>
      <c r="G103" s="476"/>
      <c r="H103" s="476"/>
      <c r="I103" s="476"/>
      <c r="J103" s="476"/>
      <c r="K103" s="476"/>
      <c r="L103" s="476"/>
      <c r="M103" s="476"/>
      <c r="N103" s="476"/>
      <c r="O103" s="477"/>
      <c r="P103" s="13"/>
      <c r="Q103" s="187"/>
    </row>
    <row r="104" spans="1:17" ht="15" customHeight="1" thickBot="1" x14ac:dyDescent="0.3">
      <c r="A104" s="187"/>
      <c r="B104" s="478"/>
      <c r="C104" s="479"/>
      <c r="D104" s="479"/>
      <c r="E104" s="479"/>
      <c r="F104" s="479"/>
      <c r="G104" s="479"/>
      <c r="H104" s="479"/>
      <c r="I104" s="479"/>
      <c r="J104" s="479"/>
      <c r="K104" s="479"/>
      <c r="L104" s="479"/>
      <c r="M104" s="479"/>
      <c r="N104" s="479"/>
      <c r="O104" s="480"/>
      <c r="P104" s="13"/>
      <c r="Q104" s="187"/>
    </row>
    <row r="105" spans="1:17" ht="15" customHeight="1" thickBot="1" x14ac:dyDescent="0.3">
      <c r="A105" s="187"/>
      <c r="B105" s="481" t="s">
        <v>88</v>
      </c>
      <c r="C105" s="482"/>
      <c r="D105" s="483"/>
      <c r="E105" s="487" t="s">
        <v>83</v>
      </c>
      <c r="F105" s="188" t="s">
        <v>82</v>
      </c>
      <c r="G105" s="487" t="s">
        <v>86</v>
      </c>
      <c r="H105" s="489" t="s">
        <v>84</v>
      </c>
      <c r="I105" s="491" t="s">
        <v>90</v>
      </c>
      <c r="J105" s="493" t="s">
        <v>64</v>
      </c>
      <c r="K105" s="494"/>
      <c r="L105" s="494"/>
      <c r="M105" s="494"/>
      <c r="N105" s="494"/>
      <c r="O105" s="495" t="s">
        <v>52</v>
      </c>
      <c r="P105" s="13"/>
      <c r="Q105" s="187"/>
    </row>
    <row r="106" spans="1:17" ht="15" customHeight="1" thickBot="1" x14ac:dyDescent="0.3">
      <c r="A106" s="187"/>
      <c r="B106" s="484"/>
      <c r="C106" s="485"/>
      <c r="D106" s="486"/>
      <c r="E106" s="488"/>
      <c r="F106" s="10" t="s">
        <v>87</v>
      </c>
      <c r="G106" s="488"/>
      <c r="H106" s="490"/>
      <c r="I106" s="492"/>
      <c r="J106" s="8" t="s">
        <v>78</v>
      </c>
      <c r="K106" s="8" t="s">
        <v>79</v>
      </c>
      <c r="L106" s="8" t="s">
        <v>80</v>
      </c>
      <c r="M106" s="8" t="s">
        <v>81</v>
      </c>
      <c r="N106" s="43" t="s">
        <v>120</v>
      </c>
      <c r="O106" s="496"/>
      <c r="P106" s="16"/>
      <c r="Q106" s="187"/>
    </row>
    <row r="107" spans="1:17" ht="15" customHeight="1" x14ac:dyDescent="0.25">
      <c r="A107" s="187"/>
      <c r="B107" s="497" t="s">
        <v>162</v>
      </c>
      <c r="C107" s="498"/>
      <c r="D107" s="499"/>
      <c r="E107" s="40">
        <f>E92</f>
        <v>1000</v>
      </c>
      <c r="F107" s="41"/>
      <c r="G107" s="41"/>
      <c r="H107" s="41"/>
      <c r="I107" s="42">
        <f t="shared" ref="I107:I114" si="27">SUM(E107:H107)</f>
        <v>1000</v>
      </c>
      <c r="J107" s="21">
        <f t="shared" ref="J107:J114" si="28">ROUND($I107*$O$12,2)</f>
        <v>80.5</v>
      </c>
      <c r="K107" s="21">
        <f t="shared" ref="K107:K114" si="29">ROUND($I107*$O$13,2)</f>
        <v>18</v>
      </c>
      <c r="L107" s="21">
        <f t="shared" ref="L107:L114" si="30">ROUND($I107*$O$14,2)</f>
        <v>13</v>
      </c>
      <c r="M107" s="21">
        <f t="shared" ref="M107:M114" si="31">ROUND($I107*$O$15,2)</f>
        <v>93</v>
      </c>
      <c r="N107" s="44">
        <f t="shared" ref="N107:N111" si="32">ROUND($I107*$O$17,2)+ROUND($I107*$O$18,2)+ROUND($I107*$O$19,2)+ROUND($I107*$O$20,2)</f>
        <v>0.9</v>
      </c>
      <c r="O107" s="47">
        <f t="shared" ref="O107:O115" si="33">SUM(E107:H107)+SUM(J107:N107)</f>
        <v>1205.4000000000001</v>
      </c>
      <c r="P107" s="13"/>
      <c r="Q107" s="187"/>
    </row>
    <row r="108" spans="1:17" ht="15" customHeight="1" x14ac:dyDescent="0.25">
      <c r="A108" s="187"/>
      <c r="B108" s="497" t="s">
        <v>163</v>
      </c>
      <c r="C108" s="498"/>
      <c r="D108" s="499"/>
      <c r="E108" s="40">
        <v>0</v>
      </c>
      <c r="F108" s="41"/>
      <c r="G108" s="41"/>
      <c r="H108" s="41"/>
      <c r="I108" s="42">
        <f t="shared" si="27"/>
        <v>0</v>
      </c>
      <c r="J108" s="21">
        <f t="shared" si="28"/>
        <v>0</v>
      </c>
      <c r="K108" s="21">
        <f t="shared" si="29"/>
        <v>0</v>
      </c>
      <c r="L108" s="21">
        <f t="shared" si="30"/>
        <v>0</v>
      </c>
      <c r="M108" s="21">
        <f t="shared" si="31"/>
        <v>0</v>
      </c>
      <c r="N108" s="44">
        <f t="shared" si="32"/>
        <v>0</v>
      </c>
      <c r="O108" s="47">
        <f t="shared" si="33"/>
        <v>0</v>
      </c>
      <c r="P108" s="13"/>
      <c r="Q108" s="187"/>
    </row>
    <row r="109" spans="1:17" ht="15" customHeight="1" x14ac:dyDescent="0.25">
      <c r="A109" s="187"/>
      <c r="B109" s="497" t="s">
        <v>164</v>
      </c>
      <c r="C109" s="498"/>
      <c r="D109" s="499"/>
      <c r="E109" s="40">
        <v>0</v>
      </c>
      <c r="F109" s="41"/>
      <c r="G109" s="41"/>
      <c r="H109" s="41"/>
      <c r="I109" s="42">
        <f t="shared" si="27"/>
        <v>0</v>
      </c>
      <c r="J109" s="21">
        <f t="shared" si="28"/>
        <v>0</v>
      </c>
      <c r="K109" s="21">
        <f t="shared" si="29"/>
        <v>0</v>
      </c>
      <c r="L109" s="21">
        <f t="shared" si="30"/>
        <v>0</v>
      </c>
      <c r="M109" s="21">
        <f t="shared" si="31"/>
        <v>0</v>
      </c>
      <c r="N109" s="44">
        <f t="shared" si="32"/>
        <v>0</v>
      </c>
      <c r="O109" s="47">
        <f t="shared" si="33"/>
        <v>0</v>
      </c>
      <c r="P109" s="13"/>
      <c r="Q109" s="187"/>
    </row>
    <row r="110" spans="1:17" ht="15" customHeight="1" x14ac:dyDescent="0.25">
      <c r="A110" s="187"/>
      <c r="B110" s="497" t="s">
        <v>165</v>
      </c>
      <c r="C110" s="498"/>
      <c r="D110" s="499"/>
      <c r="E110" s="40">
        <v>0</v>
      </c>
      <c r="F110" s="41"/>
      <c r="G110" s="41"/>
      <c r="H110" s="41"/>
      <c r="I110" s="42">
        <f t="shared" si="27"/>
        <v>0</v>
      </c>
      <c r="J110" s="21">
        <f t="shared" si="28"/>
        <v>0</v>
      </c>
      <c r="K110" s="21">
        <f t="shared" si="29"/>
        <v>0</v>
      </c>
      <c r="L110" s="21">
        <f t="shared" si="30"/>
        <v>0</v>
      </c>
      <c r="M110" s="21">
        <f t="shared" si="31"/>
        <v>0</v>
      </c>
      <c r="N110" s="44">
        <f t="shared" si="32"/>
        <v>0</v>
      </c>
      <c r="O110" s="47">
        <f t="shared" si="33"/>
        <v>0</v>
      </c>
      <c r="P110" s="13"/>
      <c r="Q110" s="187"/>
    </row>
    <row r="111" spans="1:17" ht="15" customHeight="1" x14ac:dyDescent="0.25">
      <c r="A111" s="187"/>
      <c r="B111" s="497" t="s">
        <v>166</v>
      </c>
      <c r="C111" s="498"/>
      <c r="D111" s="499"/>
      <c r="E111" s="40">
        <v>0</v>
      </c>
      <c r="F111" s="41"/>
      <c r="G111" s="41"/>
      <c r="H111" s="41"/>
      <c r="I111" s="42">
        <f t="shared" si="27"/>
        <v>0</v>
      </c>
      <c r="J111" s="21">
        <f t="shared" si="28"/>
        <v>0</v>
      </c>
      <c r="K111" s="21">
        <f t="shared" si="29"/>
        <v>0</v>
      </c>
      <c r="L111" s="21">
        <f t="shared" si="30"/>
        <v>0</v>
      </c>
      <c r="M111" s="21">
        <f t="shared" si="31"/>
        <v>0</v>
      </c>
      <c r="N111" s="44">
        <f t="shared" si="32"/>
        <v>0</v>
      </c>
      <c r="O111" s="47">
        <f t="shared" si="33"/>
        <v>0</v>
      </c>
      <c r="P111" s="13"/>
      <c r="Q111" s="187"/>
    </row>
    <row r="112" spans="1:17" ht="15" customHeight="1" x14ac:dyDescent="0.25">
      <c r="A112" s="187"/>
      <c r="B112" s="576" t="s">
        <v>167</v>
      </c>
      <c r="C112" s="577"/>
      <c r="D112" s="578"/>
      <c r="E112" s="40">
        <v>0</v>
      </c>
      <c r="F112" s="41"/>
      <c r="G112" s="41"/>
      <c r="H112" s="41"/>
      <c r="I112" s="42">
        <f t="shared" si="27"/>
        <v>0</v>
      </c>
      <c r="J112" s="21">
        <f t="shared" si="28"/>
        <v>0</v>
      </c>
      <c r="K112" s="21">
        <f t="shared" si="29"/>
        <v>0</v>
      </c>
      <c r="L112" s="21">
        <f t="shared" si="30"/>
        <v>0</v>
      </c>
      <c r="M112" s="21">
        <f t="shared" si="31"/>
        <v>0</v>
      </c>
      <c r="N112" s="44">
        <f>ROUND($I112*$O$17,2)</f>
        <v>0</v>
      </c>
      <c r="O112" s="47">
        <f t="shared" si="33"/>
        <v>0</v>
      </c>
      <c r="P112" s="13"/>
      <c r="Q112" s="187"/>
    </row>
    <row r="113" spans="1:17" ht="15" customHeight="1" x14ac:dyDescent="0.25">
      <c r="A113" s="187"/>
      <c r="B113" s="497" t="s">
        <v>168</v>
      </c>
      <c r="C113" s="498"/>
      <c r="D113" s="499"/>
      <c r="E113" s="40">
        <v>0</v>
      </c>
      <c r="F113" s="41"/>
      <c r="G113" s="41"/>
      <c r="H113" s="41"/>
      <c r="I113" s="42">
        <f t="shared" si="27"/>
        <v>0</v>
      </c>
      <c r="J113" s="21">
        <f t="shared" si="28"/>
        <v>0</v>
      </c>
      <c r="K113" s="21">
        <f t="shared" si="29"/>
        <v>0</v>
      </c>
      <c r="L113" s="21">
        <f t="shared" si="30"/>
        <v>0</v>
      </c>
      <c r="M113" s="21">
        <f t="shared" si="31"/>
        <v>0</v>
      </c>
      <c r="N113" s="44">
        <f t="shared" ref="N113" si="34">ROUND($I113*$O$17,2)+ROUND($I113*$O$18,2)+ROUND($I113*$O$19,2)+ROUND($I113*$O$20,2)</f>
        <v>0</v>
      </c>
      <c r="O113" s="47">
        <f t="shared" si="33"/>
        <v>0</v>
      </c>
      <c r="P113" s="13"/>
      <c r="Q113" s="187"/>
    </row>
    <row r="114" spans="1:17" ht="15" customHeight="1" x14ac:dyDescent="0.25">
      <c r="A114" s="187"/>
      <c r="B114" s="497" t="s">
        <v>169</v>
      </c>
      <c r="C114" s="498"/>
      <c r="D114" s="499"/>
      <c r="E114" s="40">
        <v>0</v>
      </c>
      <c r="F114" s="41"/>
      <c r="G114" s="41"/>
      <c r="H114" s="41"/>
      <c r="I114" s="42">
        <f t="shared" si="27"/>
        <v>0</v>
      </c>
      <c r="J114" s="21">
        <f t="shared" si="28"/>
        <v>0</v>
      </c>
      <c r="K114" s="21">
        <f t="shared" si="29"/>
        <v>0</v>
      </c>
      <c r="L114" s="21">
        <f t="shared" si="30"/>
        <v>0</v>
      </c>
      <c r="M114" s="21">
        <f t="shared" si="31"/>
        <v>0</v>
      </c>
      <c r="N114" s="44">
        <f>ROUND($I114*$O$17,2)</f>
        <v>0</v>
      </c>
      <c r="O114" s="47">
        <f t="shared" si="33"/>
        <v>0</v>
      </c>
      <c r="P114" s="13"/>
      <c r="Q114" s="187"/>
    </row>
    <row r="115" spans="1:17" ht="15" customHeight="1" thickBot="1" x14ac:dyDescent="0.3">
      <c r="A115" s="187"/>
      <c r="B115" s="573" t="s">
        <v>170</v>
      </c>
      <c r="C115" s="574"/>
      <c r="D115" s="575"/>
      <c r="E115" s="23">
        <f t="shared" ref="E115:N115" si="35">SUM(E107:E114)</f>
        <v>1000</v>
      </c>
      <c r="F115" s="24">
        <f t="shared" si="35"/>
        <v>0</v>
      </c>
      <c r="G115" s="24">
        <f t="shared" si="35"/>
        <v>0</v>
      </c>
      <c r="H115" s="24">
        <f t="shared" si="35"/>
        <v>0</v>
      </c>
      <c r="I115" s="24">
        <f t="shared" si="35"/>
        <v>1000</v>
      </c>
      <c r="J115" s="24">
        <f t="shared" si="35"/>
        <v>80.5</v>
      </c>
      <c r="K115" s="24">
        <f t="shared" si="35"/>
        <v>18</v>
      </c>
      <c r="L115" s="24">
        <f t="shared" si="35"/>
        <v>13</v>
      </c>
      <c r="M115" s="24">
        <f t="shared" si="35"/>
        <v>93</v>
      </c>
      <c r="N115" s="45">
        <f t="shared" si="35"/>
        <v>0.9</v>
      </c>
      <c r="O115" s="50">
        <f t="shared" si="33"/>
        <v>1205.4000000000001</v>
      </c>
      <c r="P115" s="13"/>
      <c r="Q115" s="187"/>
    </row>
    <row r="116" spans="1:17" ht="15" customHeight="1" x14ac:dyDescent="0.25">
      <c r="A116" s="187"/>
      <c r="B116" s="9" t="s">
        <v>89</v>
      </c>
      <c r="C116" s="187"/>
      <c r="D116" s="187"/>
      <c r="E116" s="187"/>
      <c r="F116" s="187"/>
      <c r="G116" s="187"/>
      <c r="H116" s="187"/>
      <c r="I116" s="187"/>
      <c r="J116" s="187"/>
      <c r="K116" s="187"/>
      <c r="L116" s="500" t="s">
        <v>171</v>
      </c>
      <c r="M116" s="501"/>
      <c r="N116" s="502"/>
      <c r="O116" s="48">
        <v>0</v>
      </c>
      <c r="P116" s="13"/>
      <c r="Q116" s="187"/>
    </row>
    <row r="117" spans="1:17" ht="15" customHeight="1" thickBot="1" x14ac:dyDescent="0.3">
      <c r="A117" s="187"/>
      <c r="B117" s="9" t="s">
        <v>85</v>
      </c>
      <c r="C117" s="187"/>
      <c r="D117" s="187"/>
      <c r="E117" s="187"/>
      <c r="F117" s="187"/>
      <c r="G117" s="187"/>
      <c r="H117" s="187"/>
      <c r="I117" s="187"/>
      <c r="J117" s="187"/>
      <c r="K117" s="187"/>
      <c r="L117" s="503" t="s">
        <v>172</v>
      </c>
      <c r="M117" s="504"/>
      <c r="N117" s="505"/>
      <c r="O117" s="49">
        <f>SUM(O115:O116)</f>
        <v>1205.4000000000001</v>
      </c>
      <c r="P117" s="13"/>
      <c r="Q117" s="187"/>
    </row>
    <row r="118" spans="1:17" ht="15" customHeight="1" thickBot="1" x14ac:dyDescent="0.3">
      <c r="A118" s="187"/>
      <c r="B118" s="506" t="s">
        <v>58</v>
      </c>
      <c r="C118" s="507"/>
      <c r="D118" s="507"/>
      <c r="E118" s="507"/>
      <c r="F118" s="507"/>
      <c r="G118" s="507"/>
      <c r="H118" s="507"/>
      <c r="I118" s="508" t="str">
        <f>IF(E83&lt;&gt;0,E83,"")</f>
        <v>MA 2</v>
      </c>
      <c r="J118" s="508"/>
      <c r="K118" s="508"/>
      <c r="L118" s="508"/>
      <c r="M118" s="508"/>
      <c r="N118" s="508"/>
      <c r="O118" s="509"/>
      <c r="P118" s="13"/>
      <c r="Q118" s="187"/>
    </row>
    <row r="119" spans="1:17" ht="15" customHeight="1" thickBot="1" x14ac:dyDescent="0.3">
      <c r="A119" s="187"/>
      <c r="B119" s="510" t="str">
        <f>IF(B81&lt;&gt;0,B81,"")</f>
        <v>Ihr Projektname 2</v>
      </c>
      <c r="C119" s="511"/>
      <c r="D119" s="511"/>
      <c r="E119" s="511"/>
      <c r="F119" s="511"/>
      <c r="G119" s="511"/>
      <c r="H119" s="511"/>
      <c r="I119" s="511"/>
      <c r="J119" s="511"/>
      <c r="K119" s="511"/>
      <c r="L119" s="511"/>
      <c r="M119" s="511"/>
      <c r="N119" s="511"/>
      <c r="O119" s="512"/>
      <c r="P119" s="13"/>
      <c r="Q119" s="187"/>
    </row>
    <row r="120" spans="1:17" ht="15" customHeight="1" x14ac:dyDescent="0.25">
      <c r="A120" s="187"/>
      <c r="B120" s="475">
        <v>2027</v>
      </c>
      <c r="C120" s="476"/>
      <c r="D120" s="476"/>
      <c r="E120" s="476"/>
      <c r="F120" s="476"/>
      <c r="G120" s="476"/>
      <c r="H120" s="476"/>
      <c r="I120" s="476"/>
      <c r="J120" s="476"/>
      <c r="K120" s="476"/>
      <c r="L120" s="476"/>
      <c r="M120" s="476"/>
      <c r="N120" s="476"/>
      <c r="O120" s="477"/>
      <c r="P120" s="13"/>
      <c r="Q120" s="187"/>
    </row>
    <row r="121" spans="1:17" ht="15" customHeight="1" thickBot="1" x14ac:dyDescent="0.3">
      <c r="A121" s="187"/>
      <c r="B121" s="478"/>
      <c r="C121" s="479"/>
      <c r="D121" s="479"/>
      <c r="E121" s="479"/>
      <c r="F121" s="479"/>
      <c r="G121" s="479"/>
      <c r="H121" s="479"/>
      <c r="I121" s="479"/>
      <c r="J121" s="479"/>
      <c r="K121" s="479"/>
      <c r="L121" s="479"/>
      <c r="M121" s="479"/>
      <c r="N121" s="479"/>
      <c r="O121" s="480"/>
      <c r="P121" s="13"/>
      <c r="Q121" s="187"/>
    </row>
    <row r="122" spans="1:17" ht="15" customHeight="1" thickBot="1" x14ac:dyDescent="0.3">
      <c r="A122" s="187"/>
      <c r="B122" s="481" t="s">
        <v>88</v>
      </c>
      <c r="C122" s="482"/>
      <c r="D122" s="483"/>
      <c r="E122" s="487" t="s">
        <v>83</v>
      </c>
      <c r="F122" s="188" t="s">
        <v>82</v>
      </c>
      <c r="G122" s="487" t="s">
        <v>86</v>
      </c>
      <c r="H122" s="489" t="s">
        <v>84</v>
      </c>
      <c r="I122" s="491" t="s">
        <v>90</v>
      </c>
      <c r="J122" s="493" t="s">
        <v>64</v>
      </c>
      <c r="K122" s="494"/>
      <c r="L122" s="494"/>
      <c r="M122" s="494"/>
      <c r="N122" s="494"/>
      <c r="O122" s="495" t="s">
        <v>52</v>
      </c>
      <c r="P122" s="13"/>
      <c r="Q122" s="187"/>
    </row>
    <row r="123" spans="1:17" ht="15" customHeight="1" thickBot="1" x14ac:dyDescent="0.3">
      <c r="A123" s="187"/>
      <c r="B123" s="484"/>
      <c r="C123" s="485"/>
      <c r="D123" s="486"/>
      <c r="E123" s="488"/>
      <c r="F123" s="10" t="s">
        <v>87</v>
      </c>
      <c r="G123" s="488"/>
      <c r="H123" s="490"/>
      <c r="I123" s="492"/>
      <c r="J123" s="8" t="s">
        <v>78</v>
      </c>
      <c r="K123" s="8" t="s">
        <v>79</v>
      </c>
      <c r="L123" s="8" t="s">
        <v>80</v>
      </c>
      <c r="M123" s="8" t="s">
        <v>81</v>
      </c>
      <c r="N123" s="43" t="s">
        <v>120</v>
      </c>
      <c r="O123" s="496"/>
      <c r="P123" s="13"/>
      <c r="Q123" s="187"/>
    </row>
    <row r="124" spans="1:17" ht="15" customHeight="1" x14ac:dyDescent="0.25">
      <c r="A124" s="187"/>
      <c r="B124" s="560" t="str">
        <f>CONCATENATE("Januar ",$B$44)</f>
        <v>Januar 2027</v>
      </c>
      <c r="C124" s="561"/>
      <c r="D124" s="562"/>
      <c r="E124" s="37">
        <v>0</v>
      </c>
      <c r="F124" s="38"/>
      <c r="G124" s="38"/>
      <c r="H124" s="38"/>
      <c r="I124" s="39">
        <f t="shared" ref="I124:I137" si="36">SUM(E124:H124)</f>
        <v>0</v>
      </c>
      <c r="J124" s="19">
        <f t="shared" ref="J124:J137" si="37">ROUND($I124*$O$12,2)</f>
        <v>0</v>
      </c>
      <c r="K124" s="19">
        <f t="shared" ref="K124:K137" si="38">ROUND($I124*$O$13,2)</f>
        <v>0</v>
      </c>
      <c r="L124" s="19">
        <f t="shared" ref="L124:L137" si="39">ROUND($I124*$O$14,2)</f>
        <v>0</v>
      </c>
      <c r="M124" s="19">
        <f t="shared" ref="M124:M137" si="40">ROUND($I124*$O$15,2)</f>
        <v>0</v>
      </c>
      <c r="N124" s="20">
        <f t="shared" ref="N124:N134" si="41">ROUND($I124*$O$17,2)+ROUND($I124*$O$18,2)+ROUND($I124*$O$19,2)+ROUND($I124*$O$20,2)</f>
        <v>0</v>
      </c>
      <c r="O124" s="46">
        <f t="shared" ref="O124:O138" si="42">SUM(E124:H124)+SUM(J124:N124)</f>
        <v>0</v>
      </c>
      <c r="P124" s="13"/>
      <c r="Q124" s="187"/>
    </row>
    <row r="125" spans="1:17" ht="15" customHeight="1" x14ac:dyDescent="0.25">
      <c r="A125" s="187"/>
      <c r="B125" s="497" t="str">
        <f>CONCATENATE("Februar ",$B$44)</f>
        <v>Februar 2027</v>
      </c>
      <c r="C125" s="498"/>
      <c r="D125" s="499"/>
      <c r="E125" s="40">
        <v>0</v>
      </c>
      <c r="F125" s="41"/>
      <c r="G125" s="41"/>
      <c r="H125" s="41"/>
      <c r="I125" s="42">
        <f t="shared" si="36"/>
        <v>0</v>
      </c>
      <c r="J125" s="21">
        <f t="shared" si="37"/>
        <v>0</v>
      </c>
      <c r="K125" s="21">
        <f t="shared" si="38"/>
        <v>0</v>
      </c>
      <c r="L125" s="21">
        <f t="shared" si="39"/>
        <v>0</v>
      </c>
      <c r="M125" s="21">
        <f t="shared" si="40"/>
        <v>0</v>
      </c>
      <c r="N125" s="22">
        <f t="shared" si="41"/>
        <v>0</v>
      </c>
      <c r="O125" s="47">
        <f t="shared" si="42"/>
        <v>0</v>
      </c>
      <c r="P125" s="13"/>
      <c r="Q125" s="187"/>
    </row>
    <row r="126" spans="1:17" ht="15" customHeight="1" x14ac:dyDescent="0.25">
      <c r="A126" s="187"/>
      <c r="B126" s="497" t="str">
        <f>CONCATENATE("März ",$B$44)</f>
        <v>März 2027</v>
      </c>
      <c r="C126" s="498"/>
      <c r="D126" s="499"/>
      <c r="E126" s="40">
        <v>0</v>
      </c>
      <c r="F126" s="41"/>
      <c r="G126" s="41"/>
      <c r="H126" s="41"/>
      <c r="I126" s="42">
        <f t="shared" si="36"/>
        <v>0</v>
      </c>
      <c r="J126" s="21">
        <f t="shared" si="37"/>
        <v>0</v>
      </c>
      <c r="K126" s="21">
        <f t="shared" si="38"/>
        <v>0</v>
      </c>
      <c r="L126" s="21">
        <f t="shared" si="39"/>
        <v>0</v>
      </c>
      <c r="M126" s="21">
        <f t="shared" si="40"/>
        <v>0</v>
      </c>
      <c r="N126" s="22">
        <f t="shared" si="41"/>
        <v>0</v>
      </c>
      <c r="O126" s="47">
        <f t="shared" si="42"/>
        <v>0</v>
      </c>
      <c r="P126" s="13"/>
      <c r="Q126" s="187"/>
    </row>
    <row r="127" spans="1:17" ht="15" customHeight="1" x14ac:dyDescent="0.25">
      <c r="A127" s="187"/>
      <c r="B127" s="497" t="str">
        <f>CONCATENATE("April ",$B$44)</f>
        <v>April 2027</v>
      </c>
      <c r="C127" s="498"/>
      <c r="D127" s="499"/>
      <c r="E127" s="40">
        <v>0</v>
      </c>
      <c r="F127" s="41"/>
      <c r="G127" s="41"/>
      <c r="H127" s="41"/>
      <c r="I127" s="42">
        <f t="shared" si="36"/>
        <v>0</v>
      </c>
      <c r="J127" s="21">
        <f t="shared" si="37"/>
        <v>0</v>
      </c>
      <c r="K127" s="21">
        <f t="shared" si="38"/>
        <v>0</v>
      </c>
      <c r="L127" s="21">
        <f t="shared" si="39"/>
        <v>0</v>
      </c>
      <c r="M127" s="21">
        <f t="shared" si="40"/>
        <v>0</v>
      </c>
      <c r="N127" s="22">
        <f t="shared" si="41"/>
        <v>0</v>
      </c>
      <c r="O127" s="47">
        <f t="shared" si="42"/>
        <v>0</v>
      </c>
      <c r="P127" s="13"/>
      <c r="Q127" s="187"/>
    </row>
    <row r="128" spans="1:17" ht="15" customHeight="1" x14ac:dyDescent="0.25">
      <c r="A128" s="187"/>
      <c r="B128" s="497" t="str">
        <f>CONCATENATE("Mai ",$B$44)</f>
        <v>Mai 2027</v>
      </c>
      <c r="C128" s="498"/>
      <c r="D128" s="499"/>
      <c r="E128" s="40">
        <v>0</v>
      </c>
      <c r="F128" s="41"/>
      <c r="G128" s="41"/>
      <c r="H128" s="41"/>
      <c r="I128" s="42">
        <f t="shared" si="36"/>
        <v>0</v>
      </c>
      <c r="J128" s="21">
        <f t="shared" si="37"/>
        <v>0</v>
      </c>
      <c r="K128" s="21">
        <f t="shared" si="38"/>
        <v>0</v>
      </c>
      <c r="L128" s="21">
        <f t="shared" si="39"/>
        <v>0</v>
      </c>
      <c r="M128" s="21">
        <f t="shared" si="40"/>
        <v>0</v>
      </c>
      <c r="N128" s="22">
        <f t="shared" si="41"/>
        <v>0</v>
      </c>
      <c r="O128" s="47">
        <f t="shared" si="42"/>
        <v>0</v>
      </c>
      <c r="P128" s="13"/>
      <c r="Q128" s="187"/>
    </row>
    <row r="129" spans="1:17" ht="15" customHeight="1" x14ac:dyDescent="0.25">
      <c r="A129" s="187"/>
      <c r="B129" s="497" t="str">
        <f>CONCATENATE("Juni ",$B$44)</f>
        <v>Juni 2027</v>
      </c>
      <c r="C129" s="498"/>
      <c r="D129" s="499"/>
      <c r="E129" s="40">
        <v>0</v>
      </c>
      <c r="F129" s="41"/>
      <c r="G129" s="41"/>
      <c r="H129" s="41"/>
      <c r="I129" s="42">
        <f t="shared" si="36"/>
        <v>0</v>
      </c>
      <c r="J129" s="21">
        <f t="shared" si="37"/>
        <v>0</v>
      </c>
      <c r="K129" s="21">
        <f t="shared" si="38"/>
        <v>0</v>
      </c>
      <c r="L129" s="21">
        <f t="shared" si="39"/>
        <v>0</v>
      </c>
      <c r="M129" s="21">
        <f t="shared" si="40"/>
        <v>0</v>
      </c>
      <c r="N129" s="22">
        <f t="shared" si="41"/>
        <v>0</v>
      </c>
      <c r="O129" s="47">
        <f t="shared" si="42"/>
        <v>0</v>
      </c>
      <c r="P129" s="13"/>
      <c r="Q129" s="187"/>
    </row>
    <row r="130" spans="1:17" ht="15" customHeight="1" x14ac:dyDescent="0.25">
      <c r="A130" s="187"/>
      <c r="B130" s="497" t="str">
        <f>CONCATENATE("Juli ",$B$44)</f>
        <v>Juli 2027</v>
      </c>
      <c r="C130" s="498"/>
      <c r="D130" s="499"/>
      <c r="E130" s="40">
        <v>0</v>
      </c>
      <c r="F130" s="41"/>
      <c r="G130" s="41"/>
      <c r="H130" s="41"/>
      <c r="I130" s="42">
        <f t="shared" si="36"/>
        <v>0</v>
      </c>
      <c r="J130" s="21">
        <f t="shared" si="37"/>
        <v>0</v>
      </c>
      <c r="K130" s="21">
        <f t="shared" si="38"/>
        <v>0</v>
      </c>
      <c r="L130" s="21">
        <f t="shared" si="39"/>
        <v>0</v>
      </c>
      <c r="M130" s="21">
        <f t="shared" si="40"/>
        <v>0</v>
      </c>
      <c r="N130" s="22">
        <f t="shared" si="41"/>
        <v>0</v>
      </c>
      <c r="O130" s="47">
        <f t="shared" si="42"/>
        <v>0</v>
      </c>
      <c r="P130" s="13"/>
      <c r="Q130" s="187"/>
    </row>
    <row r="131" spans="1:17" ht="15" customHeight="1" x14ac:dyDescent="0.25">
      <c r="A131" s="187"/>
      <c r="B131" s="497" t="str">
        <f>CONCATENATE("August ",$B$44)</f>
        <v>August 2027</v>
      </c>
      <c r="C131" s="498"/>
      <c r="D131" s="499"/>
      <c r="E131" s="40">
        <v>0</v>
      </c>
      <c r="F131" s="41"/>
      <c r="G131" s="41"/>
      <c r="H131" s="41"/>
      <c r="I131" s="42">
        <f t="shared" si="36"/>
        <v>0</v>
      </c>
      <c r="J131" s="21">
        <f t="shared" si="37"/>
        <v>0</v>
      </c>
      <c r="K131" s="21">
        <f t="shared" si="38"/>
        <v>0</v>
      </c>
      <c r="L131" s="21">
        <f t="shared" si="39"/>
        <v>0</v>
      </c>
      <c r="M131" s="21">
        <f t="shared" si="40"/>
        <v>0</v>
      </c>
      <c r="N131" s="22">
        <f t="shared" si="41"/>
        <v>0</v>
      </c>
      <c r="O131" s="47">
        <f t="shared" si="42"/>
        <v>0</v>
      </c>
      <c r="P131" s="13"/>
      <c r="Q131" s="187"/>
    </row>
    <row r="132" spans="1:17" ht="15" customHeight="1" x14ac:dyDescent="0.25">
      <c r="A132" s="187"/>
      <c r="B132" s="497" t="str">
        <f>CONCATENATE("September ",$B$44)</f>
        <v>September 2027</v>
      </c>
      <c r="C132" s="498"/>
      <c r="D132" s="499"/>
      <c r="E132" s="40">
        <v>0</v>
      </c>
      <c r="F132" s="41"/>
      <c r="G132" s="41"/>
      <c r="H132" s="41"/>
      <c r="I132" s="42">
        <f t="shared" si="36"/>
        <v>0</v>
      </c>
      <c r="J132" s="21">
        <f t="shared" si="37"/>
        <v>0</v>
      </c>
      <c r="K132" s="21">
        <f t="shared" si="38"/>
        <v>0</v>
      </c>
      <c r="L132" s="21">
        <f t="shared" si="39"/>
        <v>0</v>
      </c>
      <c r="M132" s="21">
        <f t="shared" si="40"/>
        <v>0</v>
      </c>
      <c r="N132" s="22">
        <f t="shared" si="41"/>
        <v>0</v>
      </c>
      <c r="O132" s="47">
        <f t="shared" si="42"/>
        <v>0</v>
      </c>
      <c r="P132" s="13"/>
      <c r="Q132" s="187"/>
    </row>
    <row r="133" spans="1:17" ht="15" customHeight="1" x14ac:dyDescent="0.25">
      <c r="A133" s="187"/>
      <c r="B133" s="497" t="str">
        <f>CONCATENATE("Oktober ",$B$44)</f>
        <v>Oktober 2027</v>
      </c>
      <c r="C133" s="498"/>
      <c r="D133" s="499"/>
      <c r="E133" s="40">
        <v>0</v>
      </c>
      <c r="F133" s="41"/>
      <c r="G133" s="41"/>
      <c r="H133" s="41"/>
      <c r="I133" s="42">
        <f t="shared" si="36"/>
        <v>0</v>
      </c>
      <c r="J133" s="21">
        <f t="shared" si="37"/>
        <v>0</v>
      </c>
      <c r="K133" s="21">
        <f t="shared" si="38"/>
        <v>0</v>
      </c>
      <c r="L133" s="21">
        <f t="shared" si="39"/>
        <v>0</v>
      </c>
      <c r="M133" s="21">
        <f t="shared" si="40"/>
        <v>0</v>
      </c>
      <c r="N133" s="22">
        <f t="shared" si="41"/>
        <v>0</v>
      </c>
      <c r="O133" s="47">
        <f t="shared" si="42"/>
        <v>0</v>
      </c>
      <c r="P133" s="13"/>
      <c r="Q133" s="187"/>
    </row>
    <row r="134" spans="1:17" ht="15" customHeight="1" x14ac:dyDescent="0.25">
      <c r="A134" s="187"/>
      <c r="B134" s="497" t="str">
        <f>CONCATENATE("November ",$B$44)</f>
        <v>November 2027</v>
      </c>
      <c r="C134" s="498"/>
      <c r="D134" s="499"/>
      <c r="E134" s="40">
        <v>0</v>
      </c>
      <c r="F134" s="41"/>
      <c r="G134" s="41"/>
      <c r="H134" s="41"/>
      <c r="I134" s="42">
        <f t="shared" si="36"/>
        <v>0</v>
      </c>
      <c r="J134" s="21">
        <f t="shared" si="37"/>
        <v>0</v>
      </c>
      <c r="K134" s="21">
        <f t="shared" si="38"/>
        <v>0</v>
      </c>
      <c r="L134" s="21">
        <f t="shared" si="39"/>
        <v>0</v>
      </c>
      <c r="M134" s="21">
        <f t="shared" si="40"/>
        <v>0</v>
      </c>
      <c r="N134" s="22">
        <f t="shared" si="41"/>
        <v>0</v>
      </c>
      <c r="O134" s="47">
        <f t="shared" si="42"/>
        <v>0</v>
      </c>
      <c r="P134" s="13"/>
      <c r="Q134" s="187"/>
    </row>
    <row r="135" spans="1:17" ht="15" customHeight="1" x14ac:dyDescent="0.25">
      <c r="A135" s="187"/>
      <c r="B135" s="497" t="str">
        <f>CONCATENATE("Jahressonderzahlung ",$B$44)</f>
        <v>Jahressonderzahlung 2027</v>
      </c>
      <c r="C135" s="498"/>
      <c r="D135" s="499"/>
      <c r="E135" s="40">
        <v>0</v>
      </c>
      <c r="F135" s="41"/>
      <c r="G135" s="41"/>
      <c r="H135" s="41"/>
      <c r="I135" s="42">
        <f t="shared" si="36"/>
        <v>0</v>
      </c>
      <c r="J135" s="21">
        <f t="shared" si="37"/>
        <v>0</v>
      </c>
      <c r="K135" s="21">
        <f t="shared" si="38"/>
        <v>0</v>
      </c>
      <c r="L135" s="21">
        <f t="shared" si="39"/>
        <v>0</v>
      </c>
      <c r="M135" s="21">
        <f t="shared" si="40"/>
        <v>0</v>
      </c>
      <c r="N135" s="22">
        <f>ROUND($I135*$O$17,2)</f>
        <v>0</v>
      </c>
      <c r="O135" s="47">
        <f t="shared" si="42"/>
        <v>0</v>
      </c>
      <c r="P135" s="13"/>
      <c r="Q135" s="187"/>
    </row>
    <row r="136" spans="1:17" ht="15" customHeight="1" x14ac:dyDescent="0.25">
      <c r="A136" s="187"/>
      <c r="B136" s="497" t="str">
        <f>CONCATENATE("Dezember ",$B$44)</f>
        <v>Dezember 2027</v>
      </c>
      <c r="C136" s="498"/>
      <c r="D136" s="499"/>
      <c r="E136" s="40">
        <v>0</v>
      </c>
      <c r="F136" s="41"/>
      <c r="G136" s="41"/>
      <c r="H136" s="41"/>
      <c r="I136" s="42">
        <f t="shared" si="36"/>
        <v>0</v>
      </c>
      <c r="J136" s="21">
        <f t="shared" si="37"/>
        <v>0</v>
      </c>
      <c r="K136" s="21">
        <f t="shared" si="38"/>
        <v>0</v>
      </c>
      <c r="L136" s="21">
        <f t="shared" si="39"/>
        <v>0</v>
      </c>
      <c r="M136" s="21">
        <f t="shared" si="40"/>
        <v>0</v>
      </c>
      <c r="N136" s="22">
        <f>ROUND($I136*$O$17,2)+ROUND($I136*$O$18,2)+ROUND($I136*$O$19,2)+ROUND($I136*$O$20,2)</f>
        <v>0</v>
      </c>
      <c r="O136" s="47">
        <f t="shared" si="42"/>
        <v>0</v>
      </c>
      <c r="P136" s="13"/>
      <c r="Q136" s="187"/>
    </row>
    <row r="137" spans="1:17" ht="15" customHeight="1" x14ac:dyDescent="0.25">
      <c r="A137" s="187"/>
      <c r="B137" s="497" t="str">
        <f>CONCATENATE("Leistungsentgelt ",$B$44)</f>
        <v>Leistungsentgelt 2027</v>
      </c>
      <c r="C137" s="498"/>
      <c r="D137" s="499"/>
      <c r="E137" s="40">
        <v>0</v>
      </c>
      <c r="F137" s="41"/>
      <c r="G137" s="41"/>
      <c r="H137" s="41"/>
      <c r="I137" s="42">
        <f t="shared" si="36"/>
        <v>0</v>
      </c>
      <c r="J137" s="21">
        <f t="shared" si="37"/>
        <v>0</v>
      </c>
      <c r="K137" s="21">
        <f t="shared" si="38"/>
        <v>0</v>
      </c>
      <c r="L137" s="21">
        <f t="shared" si="39"/>
        <v>0</v>
      </c>
      <c r="M137" s="21">
        <f t="shared" si="40"/>
        <v>0</v>
      </c>
      <c r="N137" s="22">
        <f>ROUND($I137*$O$17,2)</f>
        <v>0</v>
      </c>
      <c r="O137" s="47">
        <f t="shared" si="42"/>
        <v>0</v>
      </c>
      <c r="P137" s="13"/>
      <c r="Q137" s="187"/>
    </row>
    <row r="138" spans="1:17" ht="15" customHeight="1" thickBot="1" x14ac:dyDescent="0.3">
      <c r="A138" s="187"/>
      <c r="B138" s="573" t="str">
        <f>CONCATENATE("gesamt ",$B$44)</f>
        <v>gesamt 2027</v>
      </c>
      <c r="C138" s="574"/>
      <c r="D138" s="575"/>
      <c r="E138" s="23">
        <f t="shared" ref="E138:N138" si="43">SUM(E124:E137)</f>
        <v>0</v>
      </c>
      <c r="F138" s="24">
        <f t="shared" si="43"/>
        <v>0</v>
      </c>
      <c r="G138" s="24">
        <f t="shared" si="43"/>
        <v>0</v>
      </c>
      <c r="H138" s="24">
        <f t="shared" si="43"/>
        <v>0</v>
      </c>
      <c r="I138" s="24">
        <f t="shared" si="43"/>
        <v>0</v>
      </c>
      <c r="J138" s="24">
        <f t="shared" si="43"/>
        <v>0</v>
      </c>
      <c r="K138" s="24">
        <f t="shared" si="43"/>
        <v>0</v>
      </c>
      <c r="L138" s="24">
        <f t="shared" si="43"/>
        <v>0</v>
      </c>
      <c r="M138" s="24">
        <f t="shared" si="43"/>
        <v>0</v>
      </c>
      <c r="N138" s="45">
        <f t="shared" si="43"/>
        <v>0</v>
      </c>
      <c r="O138" s="50">
        <f t="shared" si="42"/>
        <v>0</v>
      </c>
      <c r="P138" s="13"/>
      <c r="Q138" s="187"/>
    </row>
    <row r="139" spans="1:17" ht="15" customHeight="1" x14ac:dyDescent="0.25">
      <c r="A139" s="187"/>
      <c r="B139" s="9" t="s">
        <v>89</v>
      </c>
      <c r="C139" s="187"/>
      <c r="D139" s="187"/>
      <c r="E139" s="187"/>
      <c r="F139" s="187"/>
      <c r="G139" s="187"/>
      <c r="H139" s="187"/>
      <c r="I139" s="187"/>
      <c r="J139" s="187"/>
      <c r="K139" s="187"/>
      <c r="L139" s="500" t="str">
        <f>CONCATENATE("Berufsgenossenschaft ",$B$44)</f>
        <v>Berufsgenossenschaft 2027</v>
      </c>
      <c r="M139" s="501"/>
      <c r="N139" s="502"/>
      <c r="O139" s="48">
        <v>0</v>
      </c>
      <c r="P139" s="13"/>
      <c r="Q139" s="187"/>
    </row>
    <row r="140" spans="1:17" ht="15" customHeight="1" thickBot="1" x14ac:dyDescent="0.3">
      <c r="A140" s="187"/>
      <c r="B140" s="9" t="s">
        <v>85</v>
      </c>
      <c r="C140" s="187"/>
      <c r="D140" s="187"/>
      <c r="E140" s="187"/>
      <c r="F140" s="187"/>
      <c r="G140" s="187"/>
      <c r="H140" s="187"/>
      <c r="I140" s="187"/>
      <c r="J140" s="187"/>
      <c r="K140" s="187"/>
      <c r="L140" s="503" t="str">
        <f>CONCATENATE("Personalausgaben ",$B$44)</f>
        <v>Personalausgaben 2027</v>
      </c>
      <c r="M140" s="504"/>
      <c r="N140" s="505"/>
      <c r="O140" s="49">
        <f>SUM(O138:O139)</f>
        <v>0</v>
      </c>
      <c r="P140" s="13"/>
      <c r="Q140" s="187"/>
    </row>
    <row r="141" spans="1:17" ht="15" customHeight="1" thickBot="1" x14ac:dyDescent="0.3"/>
    <row r="142" spans="1:17" ht="15" customHeight="1" x14ac:dyDescent="0.25">
      <c r="B142" s="475">
        <v>2028</v>
      </c>
      <c r="C142" s="476"/>
      <c r="D142" s="476"/>
      <c r="E142" s="476"/>
      <c r="F142" s="476"/>
      <c r="G142" s="476"/>
      <c r="H142" s="476"/>
      <c r="I142" s="476"/>
      <c r="J142" s="476"/>
      <c r="K142" s="476"/>
      <c r="L142" s="476"/>
      <c r="M142" s="476"/>
      <c r="N142" s="476"/>
      <c r="O142" s="477"/>
    </row>
    <row r="143" spans="1:17" ht="15" customHeight="1" thickBot="1" x14ac:dyDescent="0.3">
      <c r="B143" s="478"/>
      <c r="C143" s="479"/>
      <c r="D143" s="479"/>
      <c r="E143" s="479"/>
      <c r="F143" s="479"/>
      <c r="G143" s="479"/>
      <c r="H143" s="479"/>
      <c r="I143" s="479"/>
      <c r="J143" s="479"/>
      <c r="K143" s="479"/>
      <c r="L143" s="479"/>
      <c r="M143" s="479"/>
      <c r="N143" s="479"/>
      <c r="O143" s="480"/>
    </row>
    <row r="144" spans="1:17" ht="15" customHeight="1" thickBot="1" x14ac:dyDescent="0.3">
      <c r="B144" s="481" t="s">
        <v>88</v>
      </c>
      <c r="C144" s="482"/>
      <c r="D144" s="483"/>
      <c r="E144" s="487" t="s">
        <v>83</v>
      </c>
      <c r="F144" s="188" t="s">
        <v>82</v>
      </c>
      <c r="G144" s="487" t="s">
        <v>86</v>
      </c>
      <c r="H144" s="489" t="s">
        <v>84</v>
      </c>
      <c r="I144" s="491" t="s">
        <v>90</v>
      </c>
      <c r="J144" s="493" t="s">
        <v>64</v>
      </c>
      <c r="K144" s="494"/>
      <c r="L144" s="494"/>
      <c r="M144" s="494"/>
      <c r="N144" s="494"/>
      <c r="O144" s="495" t="s">
        <v>52</v>
      </c>
    </row>
    <row r="145" spans="1:17" ht="15" customHeight="1" thickBot="1" x14ac:dyDescent="0.3">
      <c r="B145" s="484"/>
      <c r="C145" s="485"/>
      <c r="D145" s="486"/>
      <c r="E145" s="488"/>
      <c r="F145" s="10" t="s">
        <v>87</v>
      </c>
      <c r="G145" s="488"/>
      <c r="H145" s="490"/>
      <c r="I145" s="492"/>
      <c r="J145" s="8" t="s">
        <v>78</v>
      </c>
      <c r="K145" s="8" t="s">
        <v>79</v>
      </c>
      <c r="L145" s="8" t="s">
        <v>80</v>
      </c>
      <c r="M145" s="8" t="s">
        <v>81</v>
      </c>
      <c r="N145" s="43" t="s">
        <v>120</v>
      </c>
      <c r="O145" s="496"/>
    </row>
    <row r="146" spans="1:17" ht="15" customHeight="1" x14ac:dyDescent="0.25">
      <c r="B146" s="560" t="str">
        <f>CONCATENATE("Januar ",$B$66)</f>
        <v>Januar 2028</v>
      </c>
      <c r="C146" s="561"/>
      <c r="D146" s="562"/>
      <c r="E146" s="37">
        <v>0</v>
      </c>
      <c r="F146" s="38"/>
      <c r="G146" s="38"/>
      <c r="H146" s="38"/>
      <c r="I146" s="39">
        <f t="shared" ref="I146:I151" si="44">SUM(E146:H146)</f>
        <v>0</v>
      </c>
      <c r="J146" s="19">
        <f t="shared" ref="J146:J151" si="45">ROUND($I146*$O$12,2)</f>
        <v>0</v>
      </c>
      <c r="K146" s="19">
        <f t="shared" ref="K146:K151" si="46">ROUND($I146*$O$13,2)</f>
        <v>0</v>
      </c>
      <c r="L146" s="19">
        <f t="shared" ref="L146:L151" si="47">ROUND($I146*$O$14,2)</f>
        <v>0</v>
      </c>
      <c r="M146" s="19">
        <f t="shared" ref="M146:M151" si="48">ROUND($I146*$O$15,2)</f>
        <v>0</v>
      </c>
      <c r="N146" s="20">
        <f>ROUND($I146*$O$17,2)+ROUND($I146*$O$18,2)+ROUND($I146*$O$19,2)+ROUND($I146*$O$20,2)</f>
        <v>0</v>
      </c>
      <c r="O146" s="46">
        <f t="shared" ref="O146:O152" si="49">SUM(E146:H146)+SUM(J146:N146)</f>
        <v>0</v>
      </c>
    </row>
    <row r="147" spans="1:17" ht="15" customHeight="1" x14ac:dyDescent="0.25">
      <c r="B147" s="497" t="str">
        <f>CONCATENATE("Februar ",$B$66)</f>
        <v>Februar 2028</v>
      </c>
      <c r="C147" s="498"/>
      <c r="D147" s="499"/>
      <c r="E147" s="40">
        <v>0</v>
      </c>
      <c r="F147" s="41"/>
      <c r="G147" s="41"/>
      <c r="H147" s="41"/>
      <c r="I147" s="42">
        <f t="shared" si="44"/>
        <v>0</v>
      </c>
      <c r="J147" s="21">
        <f t="shared" si="45"/>
        <v>0</v>
      </c>
      <c r="K147" s="21">
        <f t="shared" si="46"/>
        <v>0</v>
      </c>
      <c r="L147" s="21">
        <f t="shared" si="47"/>
        <v>0</v>
      </c>
      <c r="M147" s="21">
        <f t="shared" si="48"/>
        <v>0</v>
      </c>
      <c r="N147" s="22">
        <f t="shared" ref="N147:N151" si="50">ROUND($I147*$O$17,2)+ROUND($I147*$O$18,2)+ROUND($I147*$O$19,2)+ROUND($I147*$O$20,2)</f>
        <v>0</v>
      </c>
      <c r="O147" s="47">
        <f t="shared" si="49"/>
        <v>0</v>
      </c>
    </row>
    <row r="148" spans="1:17" ht="15" customHeight="1" x14ac:dyDescent="0.25">
      <c r="B148" s="497" t="str">
        <f>CONCATENATE("März ",$B$66)</f>
        <v>März 2028</v>
      </c>
      <c r="C148" s="498"/>
      <c r="D148" s="499"/>
      <c r="E148" s="40">
        <v>0</v>
      </c>
      <c r="F148" s="41"/>
      <c r="G148" s="41"/>
      <c r="H148" s="41"/>
      <c r="I148" s="42">
        <f t="shared" si="44"/>
        <v>0</v>
      </c>
      <c r="J148" s="21">
        <f t="shared" si="45"/>
        <v>0</v>
      </c>
      <c r="K148" s="21">
        <f t="shared" si="46"/>
        <v>0</v>
      </c>
      <c r="L148" s="21">
        <f t="shared" si="47"/>
        <v>0</v>
      </c>
      <c r="M148" s="21">
        <f t="shared" si="48"/>
        <v>0</v>
      </c>
      <c r="N148" s="22">
        <f t="shared" si="50"/>
        <v>0</v>
      </c>
      <c r="O148" s="47">
        <f t="shared" si="49"/>
        <v>0</v>
      </c>
    </row>
    <row r="149" spans="1:17" ht="15" customHeight="1" x14ac:dyDescent="0.25">
      <c r="B149" s="497" t="str">
        <f>CONCATENATE("April ",$B$66)</f>
        <v>April 2028</v>
      </c>
      <c r="C149" s="498"/>
      <c r="D149" s="499"/>
      <c r="E149" s="40">
        <v>0</v>
      </c>
      <c r="F149" s="41"/>
      <c r="G149" s="41"/>
      <c r="H149" s="41"/>
      <c r="I149" s="42">
        <f t="shared" si="44"/>
        <v>0</v>
      </c>
      <c r="J149" s="21">
        <f t="shared" si="45"/>
        <v>0</v>
      </c>
      <c r="K149" s="21">
        <f t="shared" si="46"/>
        <v>0</v>
      </c>
      <c r="L149" s="21">
        <f t="shared" si="47"/>
        <v>0</v>
      </c>
      <c r="M149" s="21">
        <f t="shared" si="48"/>
        <v>0</v>
      </c>
      <c r="N149" s="22">
        <f t="shared" si="50"/>
        <v>0</v>
      </c>
      <c r="O149" s="47">
        <f t="shared" si="49"/>
        <v>0</v>
      </c>
    </row>
    <row r="150" spans="1:17" ht="15" customHeight="1" x14ac:dyDescent="0.25">
      <c r="B150" s="497" t="str">
        <f>CONCATENATE("Mai ",$B$66)</f>
        <v>Mai 2028</v>
      </c>
      <c r="C150" s="498"/>
      <c r="D150" s="499"/>
      <c r="E150" s="40">
        <v>0</v>
      </c>
      <c r="F150" s="41"/>
      <c r="G150" s="41"/>
      <c r="H150" s="41"/>
      <c r="I150" s="42">
        <f t="shared" si="44"/>
        <v>0</v>
      </c>
      <c r="J150" s="21">
        <f t="shared" si="45"/>
        <v>0</v>
      </c>
      <c r="K150" s="21">
        <f t="shared" si="46"/>
        <v>0</v>
      </c>
      <c r="L150" s="21">
        <f t="shared" si="47"/>
        <v>0</v>
      </c>
      <c r="M150" s="21">
        <f t="shared" si="48"/>
        <v>0</v>
      </c>
      <c r="N150" s="22">
        <f t="shared" si="50"/>
        <v>0</v>
      </c>
      <c r="O150" s="47">
        <f t="shared" si="49"/>
        <v>0</v>
      </c>
    </row>
    <row r="151" spans="1:17" ht="15" customHeight="1" x14ac:dyDescent="0.25">
      <c r="B151" s="497" t="str">
        <f>CONCATENATE("Juni ",$B$66)</f>
        <v>Juni 2028</v>
      </c>
      <c r="C151" s="498"/>
      <c r="D151" s="499"/>
      <c r="E151" s="40">
        <v>0</v>
      </c>
      <c r="F151" s="41"/>
      <c r="G151" s="41"/>
      <c r="H151" s="41"/>
      <c r="I151" s="42">
        <f t="shared" si="44"/>
        <v>0</v>
      </c>
      <c r="J151" s="21">
        <f t="shared" si="45"/>
        <v>0</v>
      </c>
      <c r="K151" s="21">
        <f t="shared" si="46"/>
        <v>0</v>
      </c>
      <c r="L151" s="21">
        <f t="shared" si="47"/>
        <v>0</v>
      </c>
      <c r="M151" s="21">
        <f t="shared" si="48"/>
        <v>0</v>
      </c>
      <c r="N151" s="22">
        <f t="shared" si="50"/>
        <v>0</v>
      </c>
      <c r="O151" s="47">
        <f t="shared" si="49"/>
        <v>0</v>
      </c>
    </row>
    <row r="152" spans="1:17" ht="15" customHeight="1" thickBot="1" x14ac:dyDescent="0.3">
      <c r="B152" s="573" t="str">
        <f>CONCATENATE("gesamt ",$B$66)</f>
        <v>gesamt 2028</v>
      </c>
      <c r="C152" s="574"/>
      <c r="D152" s="575"/>
      <c r="E152" s="23">
        <f t="shared" ref="E152:N152" si="51">SUM(E146:E151)</f>
        <v>0</v>
      </c>
      <c r="F152" s="24">
        <f t="shared" si="51"/>
        <v>0</v>
      </c>
      <c r="G152" s="24">
        <f t="shared" si="51"/>
        <v>0</v>
      </c>
      <c r="H152" s="24">
        <f t="shared" si="51"/>
        <v>0</v>
      </c>
      <c r="I152" s="24">
        <f t="shared" si="51"/>
        <v>0</v>
      </c>
      <c r="J152" s="24">
        <f t="shared" si="51"/>
        <v>0</v>
      </c>
      <c r="K152" s="24">
        <f t="shared" si="51"/>
        <v>0</v>
      </c>
      <c r="L152" s="24">
        <f t="shared" si="51"/>
        <v>0</v>
      </c>
      <c r="M152" s="24">
        <f t="shared" si="51"/>
        <v>0</v>
      </c>
      <c r="N152" s="45">
        <f t="shared" si="51"/>
        <v>0</v>
      </c>
      <c r="O152" s="50">
        <f t="shared" si="49"/>
        <v>0</v>
      </c>
    </row>
    <row r="153" spans="1:17" ht="15" customHeight="1" x14ac:dyDescent="0.25">
      <c r="B153" s="9" t="s">
        <v>89</v>
      </c>
      <c r="C153" s="187"/>
      <c r="D153" s="187"/>
      <c r="E153" s="187"/>
      <c r="F153" s="187"/>
      <c r="G153" s="187"/>
      <c r="H153" s="187"/>
      <c r="I153" s="187"/>
      <c r="J153" s="187"/>
      <c r="K153" s="187"/>
      <c r="L153" s="500" t="str">
        <f>CONCATENATE("Berufsgenossenschaft ",$B$66)</f>
        <v>Berufsgenossenschaft 2028</v>
      </c>
      <c r="M153" s="501"/>
      <c r="N153" s="502"/>
      <c r="O153" s="48">
        <v>0</v>
      </c>
    </row>
    <row r="154" spans="1:17" ht="15" customHeight="1" thickBot="1" x14ac:dyDescent="0.3">
      <c r="B154" s="9" t="s">
        <v>85</v>
      </c>
      <c r="C154" s="187"/>
      <c r="D154" s="187"/>
      <c r="E154" s="187"/>
      <c r="F154" s="187"/>
      <c r="G154" s="187"/>
      <c r="H154" s="187"/>
      <c r="I154" s="187"/>
      <c r="J154" s="187"/>
      <c r="K154" s="187"/>
      <c r="L154" s="503" t="str">
        <f>CONCATENATE("Personalausgaben ",$B$66)</f>
        <v>Personalausgaben 2028</v>
      </c>
      <c r="M154" s="504"/>
      <c r="N154" s="505"/>
      <c r="O154" s="49">
        <f>SUM(O152:O153)</f>
        <v>0</v>
      </c>
    </row>
    <row r="155" spans="1:17" ht="15" customHeight="1" thickBot="1" x14ac:dyDescent="0.3">
      <c r="A155" s="187"/>
      <c r="B155" s="506" t="s">
        <v>58</v>
      </c>
      <c r="C155" s="507"/>
      <c r="D155" s="507"/>
      <c r="E155" s="507"/>
      <c r="F155" s="507"/>
      <c r="G155" s="507"/>
      <c r="H155" s="507"/>
      <c r="I155" s="508" t="str">
        <f>IF(E159&lt;&gt;0,E159,"")</f>
        <v>MA 3</v>
      </c>
      <c r="J155" s="508"/>
      <c r="K155" s="508"/>
      <c r="L155" s="508"/>
      <c r="M155" s="508"/>
      <c r="N155" s="508"/>
      <c r="O155" s="509"/>
      <c r="P155" s="17"/>
      <c r="Q155" s="187"/>
    </row>
    <row r="156" spans="1:17" ht="15" customHeight="1" x14ac:dyDescent="0.25">
      <c r="A156" s="187"/>
      <c r="B156" s="529" t="s">
        <v>208</v>
      </c>
      <c r="C156" s="530"/>
      <c r="D156" s="530"/>
      <c r="E156" s="530"/>
      <c r="F156" s="530"/>
      <c r="G156" s="530"/>
      <c r="H156" s="530"/>
      <c r="I156" s="530"/>
      <c r="J156" s="530"/>
      <c r="K156" s="530"/>
      <c r="L156" s="530"/>
      <c r="M156" s="530"/>
      <c r="N156" s="530"/>
      <c r="O156" s="531"/>
      <c r="P156" s="18"/>
      <c r="Q156" s="187"/>
    </row>
    <row r="157" spans="1:17" ht="15" customHeight="1" thickBot="1" x14ac:dyDescent="0.3">
      <c r="A157" s="187"/>
      <c r="B157" s="532" t="s">
        <v>95</v>
      </c>
      <c r="C157" s="533"/>
      <c r="D157" s="533"/>
      <c r="E157" s="533"/>
      <c r="F157" s="533"/>
      <c r="G157" s="533"/>
      <c r="H157" s="533"/>
      <c r="I157" s="533"/>
      <c r="J157" s="533"/>
      <c r="K157" s="533"/>
      <c r="L157" s="533"/>
      <c r="M157" s="533"/>
      <c r="N157" s="533"/>
      <c r="O157" s="534"/>
      <c r="P157" s="18"/>
      <c r="Q157" s="187"/>
    </row>
    <row r="158" spans="1:17" ht="15" customHeight="1" thickBot="1" x14ac:dyDescent="0.3">
      <c r="A158" s="187"/>
      <c r="B158" s="187"/>
      <c r="C158" s="187"/>
      <c r="D158" s="187"/>
      <c r="E158" s="187"/>
      <c r="F158" s="187"/>
      <c r="G158" s="187"/>
      <c r="H158" s="187"/>
      <c r="I158" s="187"/>
      <c r="J158" s="187"/>
      <c r="K158" s="187"/>
      <c r="L158" s="187"/>
      <c r="M158" s="187"/>
      <c r="N158" s="187"/>
      <c r="O158" s="187"/>
      <c r="P158" s="13"/>
      <c r="Q158" s="187"/>
    </row>
    <row r="159" spans="1:17" ht="15" customHeight="1" x14ac:dyDescent="0.25">
      <c r="A159" s="187"/>
      <c r="B159" s="535" t="s">
        <v>59</v>
      </c>
      <c r="C159" s="536"/>
      <c r="D159" s="537"/>
      <c r="E159" s="538" t="s">
        <v>140</v>
      </c>
      <c r="F159" s="539"/>
      <c r="G159" s="539"/>
      <c r="H159" s="540"/>
      <c r="I159" s="541" t="s">
        <v>62</v>
      </c>
      <c r="J159" s="542"/>
      <c r="K159" s="543"/>
      <c r="L159" s="469"/>
      <c r="M159" s="547"/>
      <c r="N159" s="547"/>
      <c r="O159" s="470"/>
      <c r="P159" s="14"/>
      <c r="Q159" s="187"/>
    </row>
    <row r="160" spans="1:17" ht="15" customHeight="1" x14ac:dyDescent="0.25">
      <c r="A160" s="187"/>
      <c r="B160" s="551" t="s">
        <v>60</v>
      </c>
      <c r="C160" s="552"/>
      <c r="D160" s="553"/>
      <c r="E160" s="554"/>
      <c r="F160" s="555"/>
      <c r="G160" s="555"/>
      <c r="H160" s="556"/>
      <c r="I160" s="544"/>
      <c r="J160" s="545"/>
      <c r="K160" s="546"/>
      <c r="L160" s="548"/>
      <c r="M160" s="549"/>
      <c r="N160" s="549"/>
      <c r="O160" s="550"/>
      <c r="P160" s="14"/>
      <c r="Q160" s="187"/>
    </row>
    <row r="161" spans="1:17" ht="15" customHeight="1" thickBot="1" x14ac:dyDescent="0.3">
      <c r="A161" s="187"/>
      <c r="B161" s="570" t="s">
        <v>61</v>
      </c>
      <c r="C161" s="571"/>
      <c r="D161" s="572"/>
      <c r="E161" s="563"/>
      <c r="F161" s="533"/>
      <c r="G161" s="533"/>
      <c r="H161" s="534"/>
      <c r="I161" s="564" t="s">
        <v>63</v>
      </c>
      <c r="J161" s="565"/>
      <c r="K161" s="566"/>
      <c r="L161" s="567"/>
      <c r="M161" s="568"/>
      <c r="N161" s="568"/>
      <c r="O161" s="569"/>
      <c r="P161" s="14"/>
      <c r="Q161" s="187"/>
    </row>
    <row r="162" spans="1:17" ht="15" customHeight="1" thickBot="1" x14ac:dyDescent="0.3">
      <c r="A162" s="187"/>
      <c r="B162" s="187"/>
      <c r="C162" s="187"/>
      <c r="D162" s="187"/>
      <c r="E162" s="187"/>
      <c r="F162" s="187"/>
      <c r="G162" s="187"/>
      <c r="H162" s="187"/>
      <c r="I162" s="187"/>
      <c r="J162" s="187"/>
      <c r="K162" s="187"/>
      <c r="L162" s="187"/>
      <c r="M162" s="187"/>
      <c r="N162" s="187"/>
      <c r="O162" s="187"/>
      <c r="P162" s="13"/>
      <c r="Q162" s="187"/>
    </row>
    <row r="163" spans="1:17" ht="15" customHeight="1" thickBot="1" x14ac:dyDescent="0.3">
      <c r="A163" s="187"/>
      <c r="B163" s="463" t="s">
        <v>73</v>
      </c>
      <c r="C163" s="464"/>
      <c r="D163" s="465"/>
      <c r="E163" s="515"/>
      <c r="F163" s="516"/>
      <c r="G163" s="516"/>
      <c r="H163" s="516"/>
      <c r="I163" s="516"/>
      <c r="J163" s="516"/>
      <c r="K163" s="517"/>
      <c r="L163" s="187"/>
      <c r="M163" s="518" t="s">
        <v>64</v>
      </c>
      <c r="N163" s="519"/>
      <c r="O163" s="11">
        <f>SUM(O164:O167)</f>
        <v>0.19324999999999998</v>
      </c>
      <c r="P163" s="14"/>
      <c r="Q163" s="187"/>
    </row>
    <row r="164" spans="1:17" ht="15" customHeight="1" thickBot="1" x14ac:dyDescent="0.3">
      <c r="A164" s="187"/>
      <c r="B164" s="187"/>
      <c r="C164" s="187"/>
      <c r="D164" s="187"/>
      <c r="E164" s="187"/>
      <c r="F164" s="187"/>
      <c r="G164" s="187"/>
      <c r="H164" s="187"/>
      <c r="I164" s="187"/>
      <c r="J164" s="187"/>
      <c r="K164" s="187"/>
      <c r="L164" s="187"/>
      <c r="M164" s="520" t="s">
        <v>65</v>
      </c>
      <c r="N164" s="521"/>
      <c r="O164" s="144">
        <v>7.2999999999999995E-2</v>
      </c>
      <c r="P164" s="14"/>
      <c r="Q164" s="187"/>
    </row>
    <row r="165" spans="1:17" ht="15" customHeight="1" thickBot="1" x14ac:dyDescent="0.3">
      <c r="A165" s="187"/>
      <c r="B165" s="463" t="s">
        <v>74</v>
      </c>
      <c r="C165" s="464"/>
      <c r="D165" s="465"/>
      <c r="E165" s="27"/>
      <c r="F165" s="27"/>
      <c r="G165" s="27"/>
      <c r="H165" s="27"/>
      <c r="I165" s="27"/>
      <c r="J165" s="27"/>
      <c r="K165" s="28"/>
      <c r="L165" s="187"/>
      <c r="M165" s="522" t="s">
        <v>66</v>
      </c>
      <c r="N165" s="523"/>
      <c r="O165" s="25">
        <v>1.525E-2</v>
      </c>
      <c r="P165" s="14"/>
      <c r="Q165" s="187"/>
    </row>
    <row r="166" spans="1:17" ht="15" customHeight="1" x14ac:dyDescent="0.25">
      <c r="A166" s="187"/>
      <c r="B166" s="520" t="s">
        <v>77</v>
      </c>
      <c r="C166" s="559"/>
      <c r="D166" s="521"/>
      <c r="E166" s="29"/>
      <c r="F166" s="29"/>
      <c r="G166" s="29"/>
      <c r="H166" s="29"/>
      <c r="I166" s="29"/>
      <c r="J166" s="29"/>
      <c r="K166" s="30"/>
      <c r="L166" s="187"/>
      <c r="M166" s="522" t="s">
        <v>67</v>
      </c>
      <c r="N166" s="523"/>
      <c r="O166" s="196">
        <v>1.2E-2</v>
      </c>
      <c r="P166" s="14"/>
      <c r="Q166" s="187"/>
    </row>
    <row r="167" spans="1:17" ht="15" customHeight="1" thickBot="1" x14ac:dyDescent="0.3">
      <c r="A167" s="187"/>
      <c r="B167" s="522" t="s">
        <v>75</v>
      </c>
      <c r="C167" s="557"/>
      <c r="D167" s="523"/>
      <c r="E167" s="31"/>
      <c r="F167" s="31"/>
      <c r="G167" s="31"/>
      <c r="H167" s="31"/>
      <c r="I167" s="31"/>
      <c r="J167" s="31"/>
      <c r="K167" s="32"/>
      <c r="L167" s="187"/>
      <c r="M167" s="524" t="s">
        <v>68</v>
      </c>
      <c r="N167" s="525"/>
      <c r="O167" s="197">
        <v>9.2999999999999999E-2</v>
      </c>
      <c r="P167" s="14"/>
      <c r="Q167" s="187"/>
    </row>
    <row r="168" spans="1:17" ht="15" customHeight="1" thickBot="1" x14ac:dyDescent="0.3">
      <c r="A168" s="187"/>
      <c r="B168" s="524" t="s">
        <v>76</v>
      </c>
      <c r="C168" s="558"/>
      <c r="D168" s="525"/>
      <c r="E168" s="33">
        <v>1000</v>
      </c>
      <c r="F168" s="33"/>
      <c r="G168" s="33"/>
      <c r="H168" s="33"/>
      <c r="I168" s="33"/>
      <c r="J168" s="33"/>
      <c r="K168" s="34"/>
      <c r="L168" s="187"/>
      <c r="M168" s="518" t="s">
        <v>120</v>
      </c>
      <c r="N168" s="519"/>
      <c r="O168" s="11">
        <f>SUM(O169:O172)</f>
        <v>8.9999999999999998E-4</v>
      </c>
      <c r="P168" s="14"/>
      <c r="Q168" s="187"/>
    </row>
    <row r="169" spans="1:17" ht="15" customHeight="1" thickBot="1" x14ac:dyDescent="0.3">
      <c r="A169" s="187"/>
      <c r="B169" s="463" t="s">
        <v>147</v>
      </c>
      <c r="C169" s="464"/>
      <c r="D169" s="464"/>
      <c r="E169" s="464"/>
      <c r="F169" s="464"/>
      <c r="G169" s="464"/>
      <c r="H169" s="464"/>
      <c r="I169" s="464"/>
      <c r="J169" s="464"/>
      <c r="K169" s="526"/>
      <c r="L169" s="187"/>
      <c r="M169" s="108" t="s">
        <v>69</v>
      </c>
      <c r="N169" s="109"/>
      <c r="O169" s="107">
        <v>8.9999999999999998E-4</v>
      </c>
      <c r="P169" s="14"/>
      <c r="Q169" s="187"/>
    </row>
    <row r="170" spans="1:17" ht="15" customHeight="1" x14ac:dyDescent="0.25">
      <c r="A170" s="187"/>
      <c r="B170" s="520" t="s">
        <v>77</v>
      </c>
      <c r="C170" s="559"/>
      <c r="D170" s="521"/>
      <c r="E170" s="29"/>
      <c r="F170" s="29"/>
      <c r="G170" s="29"/>
      <c r="H170" s="29"/>
      <c r="I170" s="29"/>
      <c r="J170" s="29"/>
      <c r="K170" s="30"/>
      <c r="L170" s="187"/>
      <c r="M170" s="189" t="s">
        <v>70</v>
      </c>
      <c r="N170" s="190"/>
      <c r="O170" s="107">
        <v>0</v>
      </c>
      <c r="P170" s="14"/>
      <c r="Q170" s="187"/>
    </row>
    <row r="171" spans="1:17" ht="15" customHeight="1" x14ac:dyDescent="0.25">
      <c r="A171" s="187"/>
      <c r="B171" s="522" t="s">
        <v>75</v>
      </c>
      <c r="C171" s="557"/>
      <c r="D171" s="523"/>
      <c r="E171" s="31"/>
      <c r="F171" s="31"/>
      <c r="G171" s="31"/>
      <c r="H171" s="31"/>
      <c r="I171" s="31"/>
      <c r="J171" s="31"/>
      <c r="K171" s="32"/>
      <c r="L171" s="187"/>
      <c r="M171" s="527" t="s">
        <v>71</v>
      </c>
      <c r="N171" s="528"/>
      <c r="O171" s="25">
        <v>0</v>
      </c>
      <c r="P171" s="14"/>
      <c r="Q171" s="187"/>
    </row>
    <row r="172" spans="1:17" ht="15" customHeight="1" thickBot="1" x14ac:dyDescent="0.3">
      <c r="A172" s="187"/>
      <c r="B172" s="524" t="s">
        <v>76</v>
      </c>
      <c r="C172" s="558"/>
      <c r="D172" s="525"/>
      <c r="E172" s="33"/>
      <c r="F172" s="33"/>
      <c r="G172" s="33"/>
      <c r="H172" s="33"/>
      <c r="I172" s="33"/>
      <c r="J172" s="33"/>
      <c r="K172" s="34"/>
      <c r="L172" s="187"/>
      <c r="M172" s="513" t="s">
        <v>121</v>
      </c>
      <c r="N172" s="514"/>
      <c r="O172" s="26">
        <v>0</v>
      </c>
      <c r="P172" s="13"/>
      <c r="Q172" s="187"/>
    </row>
    <row r="173" spans="1:17" ht="15" customHeight="1" thickBot="1" x14ac:dyDescent="0.3">
      <c r="A173" s="187"/>
      <c r="B173" s="187"/>
      <c r="C173" s="187"/>
      <c r="D173" s="187"/>
      <c r="E173" s="187"/>
      <c r="F173" s="187"/>
      <c r="G173" s="187"/>
      <c r="H173" s="187"/>
      <c r="I173" s="187"/>
      <c r="J173" s="187"/>
      <c r="K173" s="187"/>
      <c r="L173" s="187"/>
      <c r="M173" s="187"/>
      <c r="N173" s="187"/>
      <c r="O173" s="187"/>
      <c r="P173" s="13"/>
      <c r="Q173" s="187"/>
    </row>
    <row r="174" spans="1:17" ht="15" customHeight="1" thickBot="1" x14ac:dyDescent="0.3">
      <c r="A174" s="187"/>
      <c r="B174" s="463" t="s">
        <v>74</v>
      </c>
      <c r="C174" s="464"/>
      <c r="D174" s="465"/>
      <c r="E174" s="27"/>
      <c r="F174" s="27"/>
      <c r="G174" s="27"/>
      <c r="H174" s="27"/>
      <c r="I174" s="27"/>
      <c r="J174" s="27"/>
      <c r="K174" s="28"/>
      <c r="L174" s="187"/>
      <c r="M174" s="466" t="s">
        <v>72</v>
      </c>
      <c r="N174" s="469"/>
      <c r="O174" s="470"/>
      <c r="P174" s="14"/>
      <c r="Q174" s="187"/>
    </row>
    <row r="175" spans="1:17" ht="15" customHeight="1" x14ac:dyDescent="0.25">
      <c r="A175" s="187"/>
      <c r="B175" s="193" t="s">
        <v>122</v>
      </c>
      <c r="C175" s="194"/>
      <c r="D175" s="194"/>
      <c r="E175" s="35">
        <v>1.6666666666666667</v>
      </c>
      <c r="F175" s="35">
        <v>0</v>
      </c>
      <c r="G175" s="35">
        <v>0</v>
      </c>
      <c r="H175" s="35">
        <v>0</v>
      </c>
      <c r="I175" s="35">
        <v>0</v>
      </c>
      <c r="J175" s="35">
        <v>0</v>
      </c>
      <c r="K175" s="36">
        <v>0</v>
      </c>
      <c r="L175" s="187"/>
      <c r="M175" s="467"/>
      <c r="N175" s="471"/>
      <c r="O175" s="472"/>
      <c r="P175" s="14"/>
      <c r="Q175" s="187"/>
    </row>
    <row r="176" spans="1:17" ht="15" customHeight="1" thickBot="1" x14ac:dyDescent="0.3">
      <c r="A176" s="187"/>
      <c r="B176" s="195" t="s">
        <v>123</v>
      </c>
      <c r="C176" s="191"/>
      <c r="D176" s="192"/>
      <c r="E176" s="117">
        <v>0.83333333333333337</v>
      </c>
      <c r="F176" s="117">
        <v>0</v>
      </c>
      <c r="G176" s="117">
        <v>0</v>
      </c>
      <c r="H176" s="117">
        <v>0</v>
      </c>
      <c r="I176" s="117">
        <v>0</v>
      </c>
      <c r="J176" s="117">
        <v>0</v>
      </c>
      <c r="K176" s="118">
        <v>0</v>
      </c>
      <c r="L176" s="187"/>
      <c r="M176" s="467"/>
      <c r="N176" s="471"/>
      <c r="O176" s="472"/>
      <c r="P176" s="14"/>
      <c r="Q176" s="187"/>
    </row>
    <row r="177" spans="1:17" ht="15" customHeight="1" thickBot="1" x14ac:dyDescent="0.3">
      <c r="A177" s="187"/>
      <c r="B177" s="114"/>
      <c r="C177" s="114"/>
      <c r="D177" s="114"/>
      <c r="E177" s="115"/>
      <c r="F177" s="115" t="str">
        <f t="shared" ref="F177:K177" si="52">IF(F175&lt;&gt;0,F176/F175,"")</f>
        <v/>
      </c>
      <c r="G177" s="115" t="str">
        <f t="shared" si="52"/>
        <v/>
      </c>
      <c r="H177" s="115" t="str">
        <f t="shared" si="52"/>
        <v/>
      </c>
      <c r="I177" s="115" t="str">
        <f t="shared" si="52"/>
        <v/>
      </c>
      <c r="J177" s="115" t="str">
        <f t="shared" si="52"/>
        <v/>
      </c>
      <c r="K177" s="115" t="str">
        <f t="shared" si="52"/>
        <v/>
      </c>
      <c r="L177" s="187"/>
      <c r="M177" s="468"/>
      <c r="N177" s="473"/>
      <c r="O177" s="474"/>
      <c r="P177" s="14"/>
      <c r="Q177" s="187"/>
    </row>
    <row r="178" spans="1:17" ht="15" customHeight="1" thickBot="1" x14ac:dyDescent="0.3">
      <c r="A178" s="187"/>
      <c r="B178" s="187"/>
      <c r="C178" s="187"/>
      <c r="D178" s="187"/>
      <c r="E178" s="187"/>
      <c r="F178" s="187"/>
      <c r="G178" s="187"/>
      <c r="H178" s="187"/>
      <c r="I178" s="187"/>
      <c r="J178" s="187"/>
      <c r="K178" s="187"/>
      <c r="L178" s="187"/>
      <c r="M178" s="187"/>
      <c r="N178" s="187"/>
      <c r="O178" s="187"/>
      <c r="P178" s="13"/>
      <c r="Q178" s="187"/>
    </row>
    <row r="179" spans="1:17" ht="15" customHeight="1" x14ac:dyDescent="0.25">
      <c r="A179" s="187"/>
      <c r="B179" s="475">
        <v>2026</v>
      </c>
      <c r="C179" s="476"/>
      <c r="D179" s="476"/>
      <c r="E179" s="476"/>
      <c r="F179" s="476"/>
      <c r="G179" s="476"/>
      <c r="H179" s="476"/>
      <c r="I179" s="476"/>
      <c r="J179" s="476"/>
      <c r="K179" s="476"/>
      <c r="L179" s="476"/>
      <c r="M179" s="476"/>
      <c r="N179" s="476"/>
      <c r="O179" s="477"/>
      <c r="P179" s="13"/>
      <c r="Q179" s="187"/>
    </row>
    <row r="180" spans="1:17" ht="15" customHeight="1" thickBot="1" x14ac:dyDescent="0.3">
      <c r="A180" s="187"/>
      <c r="B180" s="478"/>
      <c r="C180" s="479"/>
      <c r="D180" s="479"/>
      <c r="E180" s="479"/>
      <c r="F180" s="479"/>
      <c r="G180" s="479"/>
      <c r="H180" s="479"/>
      <c r="I180" s="479"/>
      <c r="J180" s="479"/>
      <c r="K180" s="479"/>
      <c r="L180" s="479"/>
      <c r="M180" s="479"/>
      <c r="N180" s="479"/>
      <c r="O180" s="480"/>
      <c r="P180" s="13"/>
      <c r="Q180" s="187"/>
    </row>
    <row r="181" spans="1:17" ht="15" customHeight="1" thickBot="1" x14ac:dyDescent="0.3">
      <c r="A181" s="187"/>
      <c r="B181" s="481" t="s">
        <v>88</v>
      </c>
      <c r="C181" s="482"/>
      <c r="D181" s="483"/>
      <c r="E181" s="487" t="s">
        <v>83</v>
      </c>
      <c r="F181" s="188" t="s">
        <v>82</v>
      </c>
      <c r="G181" s="487" t="s">
        <v>86</v>
      </c>
      <c r="H181" s="489" t="s">
        <v>84</v>
      </c>
      <c r="I181" s="491" t="s">
        <v>90</v>
      </c>
      <c r="J181" s="493" t="s">
        <v>64</v>
      </c>
      <c r="K181" s="494"/>
      <c r="L181" s="494"/>
      <c r="M181" s="494"/>
      <c r="N181" s="494"/>
      <c r="O181" s="495" t="s">
        <v>52</v>
      </c>
      <c r="P181" s="13"/>
      <c r="Q181" s="187"/>
    </row>
    <row r="182" spans="1:17" ht="15" customHeight="1" thickBot="1" x14ac:dyDescent="0.3">
      <c r="A182" s="187"/>
      <c r="B182" s="484"/>
      <c r="C182" s="485"/>
      <c r="D182" s="486"/>
      <c r="E182" s="488"/>
      <c r="F182" s="10" t="s">
        <v>87</v>
      </c>
      <c r="G182" s="488"/>
      <c r="H182" s="490"/>
      <c r="I182" s="492"/>
      <c r="J182" s="8" t="s">
        <v>78</v>
      </c>
      <c r="K182" s="8" t="s">
        <v>79</v>
      </c>
      <c r="L182" s="8" t="s">
        <v>80</v>
      </c>
      <c r="M182" s="8" t="s">
        <v>81</v>
      </c>
      <c r="N182" s="43" t="s">
        <v>120</v>
      </c>
      <c r="O182" s="496"/>
      <c r="P182" s="16"/>
      <c r="Q182" s="187"/>
    </row>
    <row r="183" spans="1:17" ht="15" customHeight="1" x14ac:dyDescent="0.25">
      <c r="A183" s="187"/>
      <c r="B183" s="497" t="s">
        <v>162</v>
      </c>
      <c r="C183" s="498"/>
      <c r="D183" s="499"/>
      <c r="E183" s="40">
        <f>E168</f>
        <v>1000</v>
      </c>
      <c r="F183" s="41"/>
      <c r="G183" s="41"/>
      <c r="H183" s="41"/>
      <c r="I183" s="42">
        <f t="shared" ref="I183:I190" si="53">SUM(E183:H183)</f>
        <v>1000</v>
      </c>
      <c r="J183" s="21">
        <f t="shared" ref="J183:J190" si="54">ROUND($I183*$O$12,2)</f>
        <v>80.5</v>
      </c>
      <c r="K183" s="21">
        <f t="shared" ref="K183:K190" si="55">ROUND($I183*$O$13,2)</f>
        <v>18</v>
      </c>
      <c r="L183" s="21">
        <f t="shared" ref="L183:L190" si="56">ROUND($I183*$O$14,2)</f>
        <v>13</v>
      </c>
      <c r="M183" s="21">
        <f t="shared" ref="M183:M190" si="57">ROUND($I183*$O$15,2)</f>
        <v>93</v>
      </c>
      <c r="N183" s="44">
        <f t="shared" ref="N183:N187" si="58">ROUND($I183*$O$17,2)+ROUND($I183*$O$18,2)+ROUND($I183*$O$19,2)+ROUND($I183*$O$20,2)</f>
        <v>0.9</v>
      </c>
      <c r="O183" s="47">
        <f t="shared" ref="O183:O191" si="59">SUM(E183:H183)+SUM(J183:N183)</f>
        <v>1205.4000000000001</v>
      </c>
      <c r="P183" s="13"/>
      <c r="Q183" s="187"/>
    </row>
    <row r="184" spans="1:17" ht="15" customHeight="1" x14ac:dyDescent="0.25">
      <c r="A184" s="187"/>
      <c r="B184" s="497" t="s">
        <v>163</v>
      </c>
      <c r="C184" s="498"/>
      <c r="D184" s="499"/>
      <c r="E184" s="40">
        <v>0</v>
      </c>
      <c r="F184" s="41"/>
      <c r="G184" s="41"/>
      <c r="H184" s="41"/>
      <c r="I184" s="42">
        <f t="shared" si="53"/>
        <v>0</v>
      </c>
      <c r="J184" s="21">
        <f t="shared" si="54"/>
        <v>0</v>
      </c>
      <c r="K184" s="21">
        <f t="shared" si="55"/>
        <v>0</v>
      </c>
      <c r="L184" s="21">
        <f t="shared" si="56"/>
        <v>0</v>
      </c>
      <c r="M184" s="21">
        <f t="shared" si="57"/>
        <v>0</v>
      </c>
      <c r="N184" s="44">
        <f t="shared" si="58"/>
        <v>0</v>
      </c>
      <c r="O184" s="47">
        <f t="shared" si="59"/>
        <v>0</v>
      </c>
      <c r="P184" s="13"/>
      <c r="Q184" s="187"/>
    </row>
    <row r="185" spans="1:17" ht="15" customHeight="1" x14ac:dyDescent="0.25">
      <c r="A185" s="187"/>
      <c r="B185" s="497" t="s">
        <v>164</v>
      </c>
      <c r="C185" s="498"/>
      <c r="D185" s="499"/>
      <c r="E185" s="40">
        <v>0</v>
      </c>
      <c r="F185" s="41"/>
      <c r="G185" s="41"/>
      <c r="H185" s="41"/>
      <c r="I185" s="42">
        <f t="shared" si="53"/>
        <v>0</v>
      </c>
      <c r="J185" s="21">
        <f t="shared" si="54"/>
        <v>0</v>
      </c>
      <c r="K185" s="21">
        <f t="shared" si="55"/>
        <v>0</v>
      </c>
      <c r="L185" s="21">
        <f t="shared" si="56"/>
        <v>0</v>
      </c>
      <c r="M185" s="21">
        <f t="shared" si="57"/>
        <v>0</v>
      </c>
      <c r="N185" s="44">
        <f t="shared" si="58"/>
        <v>0</v>
      </c>
      <c r="O185" s="47">
        <f t="shared" si="59"/>
        <v>0</v>
      </c>
      <c r="P185" s="13"/>
      <c r="Q185" s="187"/>
    </row>
    <row r="186" spans="1:17" ht="15" customHeight="1" x14ac:dyDescent="0.25">
      <c r="A186" s="187"/>
      <c r="B186" s="497" t="s">
        <v>165</v>
      </c>
      <c r="C186" s="498"/>
      <c r="D186" s="499"/>
      <c r="E186" s="40">
        <v>0</v>
      </c>
      <c r="F186" s="41"/>
      <c r="G186" s="41"/>
      <c r="H186" s="41"/>
      <c r="I186" s="42">
        <f t="shared" si="53"/>
        <v>0</v>
      </c>
      <c r="J186" s="21">
        <f t="shared" si="54"/>
        <v>0</v>
      </c>
      <c r="K186" s="21">
        <f t="shared" si="55"/>
        <v>0</v>
      </c>
      <c r="L186" s="21">
        <f t="shared" si="56"/>
        <v>0</v>
      </c>
      <c r="M186" s="21">
        <f t="shared" si="57"/>
        <v>0</v>
      </c>
      <c r="N186" s="44">
        <f t="shared" si="58"/>
        <v>0</v>
      </c>
      <c r="O186" s="47">
        <f t="shared" si="59"/>
        <v>0</v>
      </c>
      <c r="P186" s="13"/>
      <c r="Q186" s="187"/>
    </row>
    <row r="187" spans="1:17" ht="15" customHeight="1" x14ac:dyDescent="0.25">
      <c r="A187" s="187"/>
      <c r="B187" s="497" t="s">
        <v>166</v>
      </c>
      <c r="C187" s="498"/>
      <c r="D187" s="499"/>
      <c r="E187" s="40">
        <v>0</v>
      </c>
      <c r="F187" s="41"/>
      <c r="G187" s="41"/>
      <c r="H187" s="41"/>
      <c r="I187" s="42">
        <f t="shared" si="53"/>
        <v>0</v>
      </c>
      <c r="J187" s="21">
        <f t="shared" si="54"/>
        <v>0</v>
      </c>
      <c r="K187" s="21">
        <f t="shared" si="55"/>
        <v>0</v>
      </c>
      <c r="L187" s="21">
        <f t="shared" si="56"/>
        <v>0</v>
      </c>
      <c r="M187" s="21">
        <f t="shared" si="57"/>
        <v>0</v>
      </c>
      <c r="N187" s="44">
        <f t="shared" si="58"/>
        <v>0</v>
      </c>
      <c r="O187" s="47">
        <f t="shared" si="59"/>
        <v>0</v>
      </c>
      <c r="P187" s="13"/>
      <c r="Q187" s="187"/>
    </row>
    <row r="188" spans="1:17" ht="15" customHeight="1" x14ac:dyDescent="0.25">
      <c r="A188" s="187"/>
      <c r="B188" s="576" t="s">
        <v>167</v>
      </c>
      <c r="C188" s="577"/>
      <c r="D188" s="578"/>
      <c r="E188" s="40">
        <v>0</v>
      </c>
      <c r="F188" s="41"/>
      <c r="G188" s="41"/>
      <c r="H188" s="41"/>
      <c r="I188" s="42">
        <f t="shared" si="53"/>
        <v>0</v>
      </c>
      <c r="J188" s="21">
        <f t="shared" si="54"/>
        <v>0</v>
      </c>
      <c r="K188" s="21">
        <f t="shared" si="55"/>
        <v>0</v>
      </c>
      <c r="L188" s="21">
        <f t="shared" si="56"/>
        <v>0</v>
      </c>
      <c r="M188" s="21">
        <f t="shared" si="57"/>
        <v>0</v>
      </c>
      <c r="N188" s="44">
        <f>ROUND($I188*$O$17,2)</f>
        <v>0</v>
      </c>
      <c r="O188" s="47">
        <f t="shared" si="59"/>
        <v>0</v>
      </c>
      <c r="P188" s="13"/>
      <c r="Q188" s="187"/>
    </row>
    <row r="189" spans="1:17" ht="15" customHeight="1" x14ac:dyDescent="0.25">
      <c r="A189" s="187"/>
      <c r="B189" s="497" t="s">
        <v>168</v>
      </c>
      <c r="C189" s="498"/>
      <c r="D189" s="499"/>
      <c r="E189" s="40">
        <v>0</v>
      </c>
      <c r="F189" s="41"/>
      <c r="G189" s="41"/>
      <c r="H189" s="41"/>
      <c r="I189" s="42">
        <f t="shared" si="53"/>
        <v>0</v>
      </c>
      <c r="J189" s="21">
        <f t="shared" si="54"/>
        <v>0</v>
      </c>
      <c r="K189" s="21">
        <f t="shared" si="55"/>
        <v>0</v>
      </c>
      <c r="L189" s="21">
        <f t="shared" si="56"/>
        <v>0</v>
      </c>
      <c r="M189" s="21">
        <f t="shared" si="57"/>
        <v>0</v>
      </c>
      <c r="N189" s="44">
        <f t="shared" ref="N189" si="60">ROUND($I189*$O$17,2)+ROUND($I189*$O$18,2)+ROUND($I189*$O$19,2)+ROUND($I189*$O$20,2)</f>
        <v>0</v>
      </c>
      <c r="O189" s="47">
        <f t="shared" si="59"/>
        <v>0</v>
      </c>
      <c r="P189" s="13"/>
      <c r="Q189" s="187"/>
    </row>
    <row r="190" spans="1:17" ht="15" customHeight="1" x14ac:dyDescent="0.25">
      <c r="A190" s="187"/>
      <c r="B190" s="497" t="s">
        <v>169</v>
      </c>
      <c r="C190" s="498"/>
      <c r="D190" s="499"/>
      <c r="E190" s="40">
        <v>0</v>
      </c>
      <c r="F190" s="41"/>
      <c r="G190" s="41"/>
      <c r="H190" s="41"/>
      <c r="I190" s="42">
        <f t="shared" si="53"/>
        <v>0</v>
      </c>
      <c r="J190" s="21">
        <f t="shared" si="54"/>
        <v>0</v>
      </c>
      <c r="K190" s="21">
        <f t="shared" si="55"/>
        <v>0</v>
      </c>
      <c r="L190" s="21">
        <f t="shared" si="56"/>
        <v>0</v>
      </c>
      <c r="M190" s="21">
        <f t="shared" si="57"/>
        <v>0</v>
      </c>
      <c r="N190" s="44">
        <f>ROUND($I190*$O$17,2)</f>
        <v>0</v>
      </c>
      <c r="O190" s="47">
        <f t="shared" si="59"/>
        <v>0</v>
      </c>
      <c r="P190" s="13"/>
      <c r="Q190" s="187"/>
    </row>
    <row r="191" spans="1:17" ht="15" customHeight="1" thickBot="1" x14ac:dyDescent="0.3">
      <c r="A191" s="187"/>
      <c r="B191" s="573" t="s">
        <v>170</v>
      </c>
      <c r="C191" s="574"/>
      <c r="D191" s="575"/>
      <c r="E191" s="23">
        <f t="shared" ref="E191:N191" si="61">SUM(E183:E190)</f>
        <v>1000</v>
      </c>
      <c r="F191" s="24">
        <f t="shared" si="61"/>
        <v>0</v>
      </c>
      <c r="G191" s="24">
        <f t="shared" si="61"/>
        <v>0</v>
      </c>
      <c r="H191" s="24">
        <f t="shared" si="61"/>
        <v>0</v>
      </c>
      <c r="I191" s="24">
        <f t="shared" si="61"/>
        <v>1000</v>
      </c>
      <c r="J191" s="24">
        <f t="shared" si="61"/>
        <v>80.5</v>
      </c>
      <c r="K191" s="24">
        <f t="shared" si="61"/>
        <v>18</v>
      </c>
      <c r="L191" s="24">
        <f t="shared" si="61"/>
        <v>13</v>
      </c>
      <c r="M191" s="24">
        <f t="shared" si="61"/>
        <v>93</v>
      </c>
      <c r="N191" s="45">
        <f t="shared" si="61"/>
        <v>0.9</v>
      </c>
      <c r="O191" s="50">
        <f t="shared" si="59"/>
        <v>1205.4000000000001</v>
      </c>
      <c r="P191" s="13"/>
      <c r="Q191" s="187"/>
    </row>
    <row r="192" spans="1:17" ht="15" customHeight="1" x14ac:dyDescent="0.25">
      <c r="A192" s="187"/>
      <c r="B192" s="9" t="s">
        <v>89</v>
      </c>
      <c r="C192" s="187"/>
      <c r="D192" s="187"/>
      <c r="E192" s="187"/>
      <c r="F192" s="187"/>
      <c r="G192" s="187"/>
      <c r="H192" s="187"/>
      <c r="I192" s="187"/>
      <c r="J192" s="187"/>
      <c r="K192" s="187"/>
      <c r="L192" s="500" t="s">
        <v>171</v>
      </c>
      <c r="M192" s="501"/>
      <c r="N192" s="502"/>
      <c r="O192" s="48">
        <v>0</v>
      </c>
      <c r="P192" s="13"/>
      <c r="Q192" s="187"/>
    </row>
    <row r="193" spans="1:17" ht="15" customHeight="1" thickBot="1" x14ac:dyDescent="0.3">
      <c r="A193" s="187"/>
      <c r="B193" s="9" t="s">
        <v>85</v>
      </c>
      <c r="C193" s="187"/>
      <c r="D193" s="187"/>
      <c r="E193" s="187"/>
      <c r="F193" s="187"/>
      <c r="G193" s="187"/>
      <c r="H193" s="187"/>
      <c r="I193" s="187"/>
      <c r="J193" s="187"/>
      <c r="K193" s="187"/>
      <c r="L193" s="503" t="s">
        <v>172</v>
      </c>
      <c r="M193" s="504"/>
      <c r="N193" s="505"/>
      <c r="O193" s="49">
        <f>SUM(O191:O192)</f>
        <v>1205.4000000000001</v>
      </c>
      <c r="P193" s="13"/>
      <c r="Q193" s="187"/>
    </row>
    <row r="194" spans="1:17" ht="15" customHeight="1" thickBot="1" x14ac:dyDescent="0.3">
      <c r="A194" s="187"/>
      <c r="B194" s="506" t="s">
        <v>58</v>
      </c>
      <c r="C194" s="507"/>
      <c r="D194" s="507"/>
      <c r="E194" s="507"/>
      <c r="F194" s="507"/>
      <c r="G194" s="507"/>
      <c r="H194" s="507"/>
      <c r="I194" s="508" t="str">
        <f>IF(E159&lt;&gt;0,E159,"")</f>
        <v>MA 3</v>
      </c>
      <c r="J194" s="508"/>
      <c r="K194" s="508"/>
      <c r="L194" s="508"/>
      <c r="M194" s="508"/>
      <c r="N194" s="508"/>
      <c r="O194" s="509"/>
      <c r="P194" s="13"/>
      <c r="Q194" s="187"/>
    </row>
    <row r="195" spans="1:17" ht="15" customHeight="1" thickBot="1" x14ac:dyDescent="0.3">
      <c r="A195" s="187"/>
      <c r="B195" s="510" t="str">
        <f>IF(B157&lt;&gt;0,B157,"")</f>
        <v>Ihr Projektname 3</v>
      </c>
      <c r="C195" s="511"/>
      <c r="D195" s="511"/>
      <c r="E195" s="511"/>
      <c r="F195" s="511"/>
      <c r="G195" s="511"/>
      <c r="H195" s="511"/>
      <c r="I195" s="511"/>
      <c r="J195" s="511"/>
      <c r="K195" s="511"/>
      <c r="L195" s="511"/>
      <c r="M195" s="511"/>
      <c r="N195" s="511"/>
      <c r="O195" s="512"/>
      <c r="P195" s="13"/>
      <c r="Q195" s="187"/>
    </row>
    <row r="196" spans="1:17" ht="15" customHeight="1" x14ac:dyDescent="0.25">
      <c r="A196" s="187"/>
      <c r="B196" s="475">
        <v>2027</v>
      </c>
      <c r="C196" s="476"/>
      <c r="D196" s="476"/>
      <c r="E196" s="476"/>
      <c r="F196" s="476"/>
      <c r="G196" s="476"/>
      <c r="H196" s="476"/>
      <c r="I196" s="476"/>
      <c r="J196" s="476"/>
      <c r="K196" s="476"/>
      <c r="L196" s="476"/>
      <c r="M196" s="476"/>
      <c r="N196" s="476"/>
      <c r="O196" s="477"/>
      <c r="P196" s="13"/>
      <c r="Q196" s="187"/>
    </row>
    <row r="197" spans="1:17" ht="15" customHeight="1" thickBot="1" x14ac:dyDescent="0.3">
      <c r="A197" s="187"/>
      <c r="B197" s="478"/>
      <c r="C197" s="479"/>
      <c r="D197" s="479"/>
      <c r="E197" s="479"/>
      <c r="F197" s="479"/>
      <c r="G197" s="479"/>
      <c r="H197" s="479"/>
      <c r="I197" s="479"/>
      <c r="J197" s="479"/>
      <c r="K197" s="479"/>
      <c r="L197" s="479"/>
      <c r="M197" s="479"/>
      <c r="N197" s="479"/>
      <c r="O197" s="480"/>
      <c r="P197" s="13"/>
      <c r="Q197" s="187"/>
    </row>
    <row r="198" spans="1:17" ht="15" customHeight="1" thickBot="1" x14ac:dyDescent="0.3">
      <c r="A198" s="187"/>
      <c r="B198" s="481" t="s">
        <v>88</v>
      </c>
      <c r="C198" s="482"/>
      <c r="D198" s="483"/>
      <c r="E198" s="487" t="s">
        <v>83</v>
      </c>
      <c r="F198" s="188" t="s">
        <v>82</v>
      </c>
      <c r="G198" s="487" t="s">
        <v>86</v>
      </c>
      <c r="H198" s="489" t="s">
        <v>84</v>
      </c>
      <c r="I198" s="491" t="s">
        <v>90</v>
      </c>
      <c r="J198" s="493" t="s">
        <v>64</v>
      </c>
      <c r="K198" s="494"/>
      <c r="L198" s="494"/>
      <c r="M198" s="494"/>
      <c r="N198" s="494"/>
      <c r="O198" s="495" t="s">
        <v>52</v>
      </c>
      <c r="P198" s="13"/>
      <c r="Q198" s="187"/>
    </row>
    <row r="199" spans="1:17" ht="15" customHeight="1" thickBot="1" x14ac:dyDescent="0.3">
      <c r="A199" s="187"/>
      <c r="B199" s="484"/>
      <c r="C199" s="485"/>
      <c r="D199" s="486"/>
      <c r="E199" s="488"/>
      <c r="F199" s="10" t="s">
        <v>87</v>
      </c>
      <c r="G199" s="488"/>
      <c r="H199" s="490"/>
      <c r="I199" s="492"/>
      <c r="J199" s="8" t="s">
        <v>78</v>
      </c>
      <c r="K199" s="8" t="s">
        <v>79</v>
      </c>
      <c r="L199" s="8" t="s">
        <v>80</v>
      </c>
      <c r="M199" s="8" t="s">
        <v>81</v>
      </c>
      <c r="N199" s="43" t="s">
        <v>120</v>
      </c>
      <c r="O199" s="496"/>
      <c r="P199" s="13"/>
      <c r="Q199" s="187"/>
    </row>
    <row r="200" spans="1:17" ht="15" customHeight="1" x14ac:dyDescent="0.25">
      <c r="A200" s="187"/>
      <c r="B200" s="560" t="str">
        <f>CONCATENATE("Januar ",$B$44)</f>
        <v>Januar 2027</v>
      </c>
      <c r="C200" s="561"/>
      <c r="D200" s="562"/>
      <c r="E200" s="37">
        <v>0</v>
      </c>
      <c r="F200" s="38"/>
      <c r="G200" s="38"/>
      <c r="H200" s="38"/>
      <c r="I200" s="39">
        <f t="shared" ref="I200:I213" si="62">SUM(E200:H200)</f>
        <v>0</v>
      </c>
      <c r="J200" s="19">
        <f t="shared" ref="J200:J213" si="63">ROUND($I200*$O$12,2)</f>
        <v>0</v>
      </c>
      <c r="K200" s="19">
        <f t="shared" ref="K200:K213" si="64">ROUND($I200*$O$13,2)</f>
        <v>0</v>
      </c>
      <c r="L200" s="19">
        <f t="shared" ref="L200:L213" si="65">ROUND($I200*$O$14,2)</f>
        <v>0</v>
      </c>
      <c r="M200" s="19">
        <f t="shared" ref="M200:M213" si="66">ROUND($I200*$O$15,2)</f>
        <v>0</v>
      </c>
      <c r="N200" s="20">
        <f t="shared" ref="N200:N210" si="67">ROUND($I200*$O$17,2)+ROUND($I200*$O$18,2)+ROUND($I200*$O$19,2)+ROUND($I200*$O$20,2)</f>
        <v>0</v>
      </c>
      <c r="O200" s="46">
        <f t="shared" ref="O200:O214" si="68">SUM(E200:H200)+SUM(J200:N200)</f>
        <v>0</v>
      </c>
      <c r="P200" s="13"/>
      <c r="Q200" s="187"/>
    </row>
    <row r="201" spans="1:17" ht="15" customHeight="1" x14ac:dyDescent="0.25">
      <c r="A201" s="187"/>
      <c r="B201" s="497" t="str">
        <f>CONCATENATE("Februar ",$B$44)</f>
        <v>Februar 2027</v>
      </c>
      <c r="C201" s="498"/>
      <c r="D201" s="499"/>
      <c r="E201" s="40">
        <v>0</v>
      </c>
      <c r="F201" s="41"/>
      <c r="G201" s="41"/>
      <c r="H201" s="41"/>
      <c r="I201" s="42">
        <f t="shared" si="62"/>
        <v>0</v>
      </c>
      <c r="J201" s="21">
        <f t="shared" si="63"/>
        <v>0</v>
      </c>
      <c r="K201" s="21">
        <f t="shared" si="64"/>
        <v>0</v>
      </c>
      <c r="L201" s="21">
        <f t="shared" si="65"/>
        <v>0</v>
      </c>
      <c r="M201" s="21">
        <f t="shared" si="66"/>
        <v>0</v>
      </c>
      <c r="N201" s="22">
        <f t="shared" si="67"/>
        <v>0</v>
      </c>
      <c r="O201" s="47">
        <f t="shared" si="68"/>
        <v>0</v>
      </c>
      <c r="P201" s="13"/>
      <c r="Q201" s="187"/>
    </row>
    <row r="202" spans="1:17" ht="15" customHeight="1" x14ac:dyDescent="0.25">
      <c r="A202" s="187"/>
      <c r="B202" s="497" t="str">
        <f>CONCATENATE("März ",$B$44)</f>
        <v>März 2027</v>
      </c>
      <c r="C202" s="498"/>
      <c r="D202" s="499"/>
      <c r="E202" s="40">
        <v>0</v>
      </c>
      <c r="F202" s="41"/>
      <c r="G202" s="41"/>
      <c r="H202" s="41"/>
      <c r="I202" s="42">
        <f t="shared" si="62"/>
        <v>0</v>
      </c>
      <c r="J202" s="21">
        <f t="shared" si="63"/>
        <v>0</v>
      </c>
      <c r="K202" s="21">
        <f t="shared" si="64"/>
        <v>0</v>
      </c>
      <c r="L202" s="21">
        <f t="shared" si="65"/>
        <v>0</v>
      </c>
      <c r="M202" s="21">
        <f t="shared" si="66"/>
        <v>0</v>
      </c>
      <c r="N202" s="22">
        <f t="shared" si="67"/>
        <v>0</v>
      </c>
      <c r="O202" s="47">
        <f t="shared" si="68"/>
        <v>0</v>
      </c>
      <c r="P202" s="13"/>
      <c r="Q202" s="187"/>
    </row>
    <row r="203" spans="1:17" ht="15" customHeight="1" x14ac:dyDescent="0.25">
      <c r="A203" s="187"/>
      <c r="B203" s="497" t="str">
        <f>CONCATENATE("April ",$B$44)</f>
        <v>April 2027</v>
      </c>
      <c r="C203" s="498"/>
      <c r="D203" s="499"/>
      <c r="E203" s="40">
        <v>0</v>
      </c>
      <c r="F203" s="41"/>
      <c r="G203" s="41"/>
      <c r="H203" s="41"/>
      <c r="I203" s="42">
        <f t="shared" si="62"/>
        <v>0</v>
      </c>
      <c r="J203" s="21">
        <f t="shared" si="63"/>
        <v>0</v>
      </c>
      <c r="K203" s="21">
        <f t="shared" si="64"/>
        <v>0</v>
      </c>
      <c r="L203" s="21">
        <f t="shared" si="65"/>
        <v>0</v>
      </c>
      <c r="M203" s="21">
        <f t="shared" si="66"/>
        <v>0</v>
      </c>
      <c r="N203" s="22">
        <f t="shared" si="67"/>
        <v>0</v>
      </c>
      <c r="O203" s="47">
        <f t="shared" si="68"/>
        <v>0</v>
      </c>
      <c r="P203" s="13"/>
      <c r="Q203" s="187"/>
    </row>
    <row r="204" spans="1:17" ht="15" customHeight="1" x14ac:dyDescent="0.25">
      <c r="A204" s="187"/>
      <c r="B204" s="497" t="str">
        <f>CONCATENATE("Mai ",$B$44)</f>
        <v>Mai 2027</v>
      </c>
      <c r="C204" s="498"/>
      <c r="D204" s="499"/>
      <c r="E204" s="40">
        <v>0</v>
      </c>
      <c r="F204" s="41"/>
      <c r="G204" s="41"/>
      <c r="H204" s="41"/>
      <c r="I204" s="42">
        <f t="shared" si="62"/>
        <v>0</v>
      </c>
      <c r="J204" s="21">
        <f t="shared" si="63"/>
        <v>0</v>
      </c>
      <c r="K204" s="21">
        <f t="shared" si="64"/>
        <v>0</v>
      </c>
      <c r="L204" s="21">
        <f t="shared" si="65"/>
        <v>0</v>
      </c>
      <c r="M204" s="21">
        <f t="shared" si="66"/>
        <v>0</v>
      </c>
      <c r="N204" s="22">
        <f t="shared" si="67"/>
        <v>0</v>
      </c>
      <c r="O204" s="47">
        <f t="shared" si="68"/>
        <v>0</v>
      </c>
      <c r="P204" s="13"/>
      <c r="Q204" s="187"/>
    </row>
    <row r="205" spans="1:17" ht="15" customHeight="1" x14ac:dyDescent="0.25">
      <c r="A205" s="187"/>
      <c r="B205" s="497" t="str">
        <f>CONCATENATE("Juni ",$B$44)</f>
        <v>Juni 2027</v>
      </c>
      <c r="C205" s="498"/>
      <c r="D205" s="499"/>
      <c r="E205" s="40">
        <v>0</v>
      </c>
      <c r="F205" s="41"/>
      <c r="G205" s="41"/>
      <c r="H205" s="41"/>
      <c r="I205" s="42">
        <f t="shared" si="62"/>
        <v>0</v>
      </c>
      <c r="J205" s="21">
        <f t="shared" si="63"/>
        <v>0</v>
      </c>
      <c r="K205" s="21">
        <f t="shared" si="64"/>
        <v>0</v>
      </c>
      <c r="L205" s="21">
        <f t="shared" si="65"/>
        <v>0</v>
      </c>
      <c r="M205" s="21">
        <f t="shared" si="66"/>
        <v>0</v>
      </c>
      <c r="N205" s="22">
        <f t="shared" si="67"/>
        <v>0</v>
      </c>
      <c r="O205" s="47">
        <f t="shared" si="68"/>
        <v>0</v>
      </c>
      <c r="P205" s="13"/>
      <c r="Q205" s="187"/>
    </row>
    <row r="206" spans="1:17" ht="15" customHeight="1" x14ac:dyDescent="0.25">
      <c r="A206" s="187"/>
      <c r="B206" s="497" t="str">
        <f>CONCATENATE("Juli ",$B$44)</f>
        <v>Juli 2027</v>
      </c>
      <c r="C206" s="498"/>
      <c r="D206" s="499"/>
      <c r="E206" s="40">
        <v>0</v>
      </c>
      <c r="F206" s="41"/>
      <c r="G206" s="41"/>
      <c r="H206" s="41"/>
      <c r="I206" s="42">
        <f t="shared" si="62"/>
        <v>0</v>
      </c>
      <c r="J206" s="21">
        <f t="shared" si="63"/>
        <v>0</v>
      </c>
      <c r="K206" s="21">
        <f t="shared" si="64"/>
        <v>0</v>
      </c>
      <c r="L206" s="21">
        <f t="shared" si="65"/>
        <v>0</v>
      </c>
      <c r="M206" s="21">
        <f t="shared" si="66"/>
        <v>0</v>
      </c>
      <c r="N206" s="22">
        <f t="shared" si="67"/>
        <v>0</v>
      </c>
      <c r="O206" s="47">
        <f t="shared" si="68"/>
        <v>0</v>
      </c>
      <c r="P206" s="13"/>
      <c r="Q206" s="187"/>
    </row>
    <row r="207" spans="1:17" ht="15" customHeight="1" x14ac:dyDescent="0.25">
      <c r="A207" s="187"/>
      <c r="B207" s="497" t="str">
        <f>CONCATENATE("August ",$B$44)</f>
        <v>August 2027</v>
      </c>
      <c r="C207" s="498"/>
      <c r="D207" s="499"/>
      <c r="E207" s="40">
        <v>0</v>
      </c>
      <c r="F207" s="41"/>
      <c r="G207" s="41"/>
      <c r="H207" s="41"/>
      <c r="I207" s="42">
        <f t="shared" si="62"/>
        <v>0</v>
      </c>
      <c r="J207" s="21">
        <f t="shared" si="63"/>
        <v>0</v>
      </c>
      <c r="K207" s="21">
        <f t="shared" si="64"/>
        <v>0</v>
      </c>
      <c r="L207" s="21">
        <f t="shared" si="65"/>
        <v>0</v>
      </c>
      <c r="M207" s="21">
        <f t="shared" si="66"/>
        <v>0</v>
      </c>
      <c r="N207" s="22">
        <f t="shared" si="67"/>
        <v>0</v>
      </c>
      <c r="O207" s="47">
        <f t="shared" si="68"/>
        <v>0</v>
      </c>
      <c r="P207" s="13"/>
      <c r="Q207" s="187"/>
    </row>
    <row r="208" spans="1:17" ht="15" customHeight="1" x14ac:dyDescent="0.25">
      <c r="A208" s="187"/>
      <c r="B208" s="497" t="str">
        <f>CONCATENATE("September ",$B$44)</f>
        <v>September 2027</v>
      </c>
      <c r="C208" s="498"/>
      <c r="D208" s="499"/>
      <c r="E208" s="40">
        <v>0</v>
      </c>
      <c r="F208" s="41"/>
      <c r="G208" s="41"/>
      <c r="H208" s="41"/>
      <c r="I208" s="42">
        <f t="shared" si="62"/>
        <v>0</v>
      </c>
      <c r="J208" s="21">
        <f t="shared" si="63"/>
        <v>0</v>
      </c>
      <c r="K208" s="21">
        <f t="shared" si="64"/>
        <v>0</v>
      </c>
      <c r="L208" s="21">
        <f t="shared" si="65"/>
        <v>0</v>
      </c>
      <c r="M208" s="21">
        <f t="shared" si="66"/>
        <v>0</v>
      </c>
      <c r="N208" s="22">
        <f t="shared" si="67"/>
        <v>0</v>
      </c>
      <c r="O208" s="47">
        <f t="shared" si="68"/>
        <v>0</v>
      </c>
      <c r="P208" s="13"/>
      <c r="Q208" s="187"/>
    </row>
    <row r="209" spans="1:17" ht="15" customHeight="1" x14ac:dyDescent="0.25">
      <c r="A209" s="187"/>
      <c r="B209" s="497" t="str">
        <f>CONCATENATE("Oktober ",$B$44)</f>
        <v>Oktober 2027</v>
      </c>
      <c r="C209" s="498"/>
      <c r="D209" s="499"/>
      <c r="E209" s="40">
        <v>0</v>
      </c>
      <c r="F209" s="41"/>
      <c r="G209" s="41"/>
      <c r="H209" s="41"/>
      <c r="I209" s="42">
        <f t="shared" si="62"/>
        <v>0</v>
      </c>
      <c r="J209" s="21">
        <f t="shared" si="63"/>
        <v>0</v>
      </c>
      <c r="K209" s="21">
        <f t="shared" si="64"/>
        <v>0</v>
      </c>
      <c r="L209" s="21">
        <f t="shared" si="65"/>
        <v>0</v>
      </c>
      <c r="M209" s="21">
        <f t="shared" si="66"/>
        <v>0</v>
      </c>
      <c r="N209" s="22">
        <f t="shared" si="67"/>
        <v>0</v>
      </c>
      <c r="O209" s="47">
        <f t="shared" si="68"/>
        <v>0</v>
      </c>
      <c r="P209" s="13"/>
      <c r="Q209" s="187"/>
    </row>
    <row r="210" spans="1:17" ht="15" customHeight="1" x14ac:dyDescent="0.25">
      <c r="A210" s="187"/>
      <c r="B210" s="497" t="str">
        <f>CONCATENATE("November ",$B$44)</f>
        <v>November 2027</v>
      </c>
      <c r="C210" s="498"/>
      <c r="D210" s="499"/>
      <c r="E210" s="40">
        <v>0</v>
      </c>
      <c r="F210" s="41"/>
      <c r="G210" s="41"/>
      <c r="H210" s="41"/>
      <c r="I210" s="42">
        <f t="shared" si="62"/>
        <v>0</v>
      </c>
      <c r="J210" s="21">
        <f t="shared" si="63"/>
        <v>0</v>
      </c>
      <c r="K210" s="21">
        <f t="shared" si="64"/>
        <v>0</v>
      </c>
      <c r="L210" s="21">
        <f t="shared" si="65"/>
        <v>0</v>
      </c>
      <c r="M210" s="21">
        <f t="shared" si="66"/>
        <v>0</v>
      </c>
      <c r="N210" s="22">
        <f t="shared" si="67"/>
        <v>0</v>
      </c>
      <c r="O210" s="47">
        <f t="shared" si="68"/>
        <v>0</v>
      </c>
      <c r="P210" s="13"/>
      <c r="Q210" s="187"/>
    </row>
    <row r="211" spans="1:17" ht="15" customHeight="1" x14ac:dyDescent="0.25">
      <c r="A211" s="187"/>
      <c r="B211" s="497" t="str">
        <f>CONCATENATE("Jahressonderzahlung ",$B$44)</f>
        <v>Jahressonderzahlung 2027</v>
      </c>
      <c r="C211" s="498"/>
      <c r="D211" s="499"/>
      <c r="E211" s="40">
        <v>0</v>
      </c>
      <c r="F211" s="41"/>
      <c r="G211" s="41"/>
      <c r="H211" s="41"/>
      <c r="I211" s="42">
        <f t="shared" si="62"/>
        <v>0</v>
      </c>
      <c r="J211" s="21">
        <f t="shared" si="63"/>
        <v>0</v>
      </c>
      <c r="K211" s="21">
        <f t="shared" si="64"/>
        <v>0</v>
      </c>
      <c r="L211" s="21">
        <f t="shared" si="65"/>
        <v>0</v>
      </c>
      <c r="M211" s="21">
        <f t="shared" si="66"/>
        <v>0</v>
      </c>
      <c r="N211" s="22">
        <f>ROUND($I211*$O$17,2)</f>
        <v>0</v>
      </c>
      <c r="O211" s="47">
        <f t="shared" si="68"/>
        <v>0</v>
      </c>
      <c r="P211" s="13"/>
      <c r="Q211" s="187"/>
    </row>
    <row r="212" spans="1:17" ht="15" customHeight="1" x14ac:dyDescent="0.25">
      <c r="A212" s="187"/>
      <c r="B212" s="497" t="str">
        <f>CONCATENATE("Dezember ",$B$44)</f>
        <v>Dezember 2027</v>
      </c>
      <c r="C212" s="498"/>
      <c r="D212" s="499"/>
      <c r="E212" s="40">
        <v>0</v>
      </c>
      <c r="F212" s="41"/>
      <c r="G212" s="41"/>
      <c r="H212" s="41"/>
      <c r="I212" s="42">
        <f t="shared" si="62"/>
        <v>0</v>
      </c>
      <c r="J212" s="21">
        <f t="shared" si="63"/>
        <v>0</v>
      </c>
      <c r="K212" s="21">
        <f t="shared" si="64"/>
        <v>0</v>
      </c>
      <c r="L212" s="21">
        <f t="shared" si="65"/>
        <v>0</v>
      </c>
      <c r="M212" s="21">
        <f t="shared" si="66"/>
        <v>0</v>
      </c>
      <c r="N212" s="22">
        <f>ROUND($I212*$O$17,2)+ROUND($I212*$O$18,2)+ROUND($I212*$O$19,2)+ROUND($I212*$O$20,2)</f>
        <v>0</v>
      </c>
      <c r="O212" s="47">
        <f t="shared" si="68"/>
        <v>0</v>
      </c>
      <c r="P212" s="13"/>
      <c r="Q212" s="187"/>
    </row>
    <row r="213" spans="1:17" ht="15" customHeight="1" x14ac:dyDescent="0.25">
      <c r="A213" s="187"/>
      <c r="B213" s="497" t="str">
        <f>CONCATENATE("Leistungsentgelt ",$B$44)</f>
        <v>Leistungsentgelt 2027</v>
      </c>
      <c r="C213" s="498"/>
      <c r="D213" s="499"/>
      <c r="E213" s="40">
        <v>0</v>
      </c>
      <c r="F213" s="41"/>
      <c r="G213" s="41"/>
      <c r="H213" s="41"/>
      <c r="I213" s="42">
        <f t="shared" si="62"/>
        <v>0</v>
      </c>
      <c r="J213" s="21">
        <f t="shared" si="63"/>
        <v>0</v>
      </c>
      <c r="K213" s="21">
        <f t="shared" si="64"/>
        <v>0</v>
      </c>
      <c r="L213" s="21">
        <f t="shared" si="65"/>
        <v>0</v>
      </c>
      <c r="M213" s="21">
        <f t="shared" si="66"/>
        <v>0</v>
      </c>
      <c r="N213" s="22">
        <f>ROUND($I213*$O$17,2)</f>
        <v>0</v>
      </c>
      <c r="O213" s="47">
        <f t="shared" si="68"/>
        <v>0</v>
      </c>
      <c r="P213" s="13"/>
      <c r="Q213" s="187"/>
    </row>
    <row r="214" spans="1:17" ht="15" customHeight="1" thickBot="1" x14ac:dyDescent="0.3">
      <c r="A214" s="187"/>
      <c r="B214" s="573" t="str">
        <f>CONCATENATE("gesamt ",$B$44)</f>
        <v>gesamt 2027</v>
      </c>
      <c r="C214" s="574"/>
      <c r="D214" s="575"/>
      <c r="E214" s="23">
        <f t="shared" ref="E214:N214" si="69">SUM(E200:E213)</f>
        <v>0</v>
      </c>
      <c r="F214" s="24">
        <f t="shared" si="69"/>
        <v>0</v>
      </c>
      <c r="G214" s="24">
        <f t="shared" si="69"/>
        <v>0</v>
      </c>
      <c r="H214" s="24">
        <f t="shared" si="69"/>
        <v>0</v>
      </c>
      <c r="I214" s="24">
        <f t="shared" si="69"/>
        <v>0</v>
      </c>
      <c r="J214" s="24">
        <f t="shared" si="69"/>
        <v>0</v>
      </c>
      <c r="K214" s="24">
        <f t="shared" si="69"/>
        <v>0</v>
      </c>
      <c r="L214" s="24">
        <f t="shared" si="69"/>
        <v>0</v>
      </c>
      <c r="M214" s="24">
        <f t="shared" si="69"/>
        <v>0</v>
      </c>
      <c r="N214" s="45">
        <f t="shared" si="69"/>
        <v>0</v>
      </c>
      <c r="O214" s="50">
        <f t="shared" si="68"/>
        <v>0</v>
      </c>
      <c r="P214" s="13"/>
      <c r="Q214" s="187"/>
    </row>
    <row r="215" spans="1:17" ht="15" customHeight="1" x14ac:dyDescent="0.25">
      <c r="A215" s="187"/>
      <c r="B215" s="9" t="s">
        <v>89</v>
      </c>
      <c r="C215" s="187"/>
      <c r="D215" s="187"/>
      <c r="E215" s="187"/>
      <c r="F215" s="187"/>
      <c r="G215" s="187"/>
      <c r="H215" s="187"/>
      <c r="I215" s="187"/>
      <c r="J215" s="187"/>
      <c r="K215" s="187"/>
      <c r="L215" s="500" t="str">
        <f>CONCATENATE("Berufsgenossenschaft ",$B$44)</f>
        <v>Berufsgenossenschaft 2027</v>
      </c>
      <c r="M215" s="501"/>
      <c r="N215" s="502"/>
      <c r="O215" s="48">
        <v>0</v>
      </c>
      <c r="P215" s="13"/>
      <c r="Q215" s="187"/>
    </row>
    <row r="216" spans="1:17" ht="15" customHeight="1" thickBot="1" x14ac:dyDescent="0.3">
      <c r="A216" s="187"/>
      <c r="B216" s="9" t="s">
        <v>85</v>
      </c>
      <c r="C216" s="187"/>
      <c r="D216" s="187"/>
      <c r="E216" s="187"/>
      <c r="F216" s="187"/>
      <c r="G216" s="187"/>
      <c r="H216" s="187"/>
      <c r="I216" s="187"/>
      <c r="J216" s="187"/>
      <c r="K216" s="187"/>
      <c r="L216" s="503" t="str">
        <f>CONCATENATE("Personalausgaben ",$B$44)</f>
        <v>Personalausgaben 2027</v>
      </c>
      <c r="M216" s="504"/>
      <c r="N216" s="505"/>
      <c r="O216" s="49">
        <f>SUM(O214:O215)</f>
        <v>0</v>
      </c>
      <c r="P216" s="13"/>
      <c r="Q216" s="187"/>
    </row>
    <row r="217" spans="1:17" ht="15" customHeight="1" thickBot="1" x14ac:dyDescent="0.3"/>
    <row r="218" spans="1:17" ht="15" customHeight="1" x14ac:dyDescent="0.25">
      <c r="B218" s="475">
        <v>2028</v>
      </c>
      <c r="C218" s="476"/>
      <c r="D218" s="476"/>
      <c r="E218" s="476"/>
      <c r="F218" s="476"/>
      <c r="G218" s="476"/>
      <c r="H218" s="476"/>
      <c r="I218" s="476"/>
      <c r="J218" s="476"/>
      <c r="K218" s="476"/>
      <c r="L218" s="476"/>
      <c r="M218" s="476"/>
      <c r="N218" s="476"/>
      <c r="O218" s="477"/>
    </row>
    <row r="219" spans="1:17" ht="15" customHeight="1" thickBot="1" x14ac:dyDescent="0.3">
      <c r="B219" s="478"/>
      <c r="C219" s="479"/>
      <c r="D219" s="479"/>
      <c r="E219" s="479"/>
      <c r="F219" s="479"/>
      <c r="G219" s="479"/>
      <c r="H219" s="479"/>
      <c r="I219" s="479"/>
      <c r="J219" s="479"/>
      <c r="K219" s="479"/>
      <c r="L219" s="479"/>
      <c r="M219" s="479"/>
      <c r="N219" s="479"/>
      <c r="O219" s="480"/>
    </row>
    <row r="220" spans="1:17" ht="15" customHeight="1" thickBot="1" x14ac:dyDescent="0.3">
      <c r="B220" s="481" t="s">
        <v>88</v>
      </c>
      <c r="C220" s="482"/>
      <c r="D220" s="483"/>
      <c r="E220" s="487" t="s">
        <v>83</v>
      </c>
      <c r="F220" s="188" t="s">
        <v>82</v>
      </c>
      <c r="G220" s="487" t="s">
        <v>86</v>
      </c>
      <c r="H220" s="489" t="s">
        <v>84</v>
      </c>
      <c r="I220" s="491" t="s">
        <v>90</v>
      </c>
      <c r="J220" s="493" t="s">
        <v>64</v>
      </c>
      <c r="K220" s="494"/>
      <c r="L220" s="494"/>
      <c r="M220" s="494"/>
      <c r="N220" s="494"/>
      <c r="O220" s="495" t="s">
        <v>52</v>
      </c>
    </row>
    <row r="221" spans="1:17" ht="15" customHeight="1" thickBot="1" x14ac:dyDescent="0.3">
      <c r="B221" s="484"/>
      <c r="C221" s="485"/>
      <c r="D221" s="486"/>
      <c r="E221" s="488"/>
      <c r="F221" s="10" t="s">
        <v>87</v>
      </c>
      <c r="G221" s="488"/>
      <c r="H221" s="490"/>
      <c r="I221" s="492"/>
      <c r="J221" s="8" t="s">
        <v>78</v>
      </c>
      <c r="K221" s="8" t="s">
        <v>79</v>
      </c>
      <c r="L221" s="8" t="s">
        <v>80</v>
      </c>
      <c r="M221" s="8" t="s">
        <v>81</v>
      </c>
      <c r="N221" s="43" t="s">
        <v>120</v>
      </c>
      <c r="O221" s="496"/>
    </row>
    <row r="222" spans="1:17" ht="15" customHeight="1" x14ac:dyDescent="0.25">
      <c r="B222" s="560" t="str">
        <f>CONCATENATE("Januar ",$B$66)</f>
        <v>Januar 2028</v>
      </c>
      <c r="C222" s="561"/>
      <c r="D222" s="562"/>
      <c r="E222" s="37">
        <v>0</v>
      </c>
      <c r="F222" s="38"/>
      <c r="G222" s="38"/>
      <c r="H222" s="38"/>
      <c r="I222" s="39">
        <f t="shared" ref="I222:I227" si="70">SUM(E222:H222)</f>
        <v>0</v>
      </c>
      <c r="J222" s="19">
        <f t="shared" ref="J222:J227" si="71">ROUND($I222*$O$12,2)</f>
        <v>0</v>
      </c>
      <c r="K222" s="19">
        <f t="shared" ref="K222:K227" si="72">ROUND($I222*$O$13,2)</f>
        <v>0</v>
      </c>
      <c r="L222" s="19">
        <f t="shared" ref="L222:L227" si="73">ROUND($I222*$O$14,2)</f>
        <v>0</v>
      </c>
      <c r="M222" s="19">
        <f t="shared" ref="M222:M227" si="74">ROUND($I222*$O$15,2)</f>
        <v>0</v>
      </c>
      <c r="N222" s="20">
        <f>ROUND($I222*$O$17,2)+ROUND($I222*$O$18,2)+ROUND($I222*$O$19,2)+ROUND($I222*$O$20,2)</f>
        <v>0</v>
      </c>
      <c r="O222" s="46">
        <f t="shared" ref="O222:O228" si="75">SUM(E222:H222)+SUM(J222:N222)</f>
        <v>0</v>
      </c>
    </row>
    <row r="223" spans="1:17" ht="15" customHeight="1" x14ac:dyDescent="0.25">
      <c r="B223" s="497" t="str">
        <f>CONCATENATE("Februar ",$B$66)</f>
        <v>Februar 2028</v>
      </c>
      <c r="C223" s="498"/>
      <c r="D223" s="499"/>
      <c r="E223" s="40">
        <v>0</v>
      </c>
      <c r="F223" s="41"/>
      <c r="G223" s="41"/>
      <c r="H223" s="41"/>
      <c r="I223" s="42">
        <f t="shared" si="70"/>
        <v>0</v>
      </c>
      <c r="J223" s="21">
        <f t="shared" si="71"/>
        <v>0</v>
      </c>
      <c r="K223" s="21">
        <f t="shared" si="72"/>
        <v>0</v>
      </c>
      <c r="L223" s="21">
        <f t="shared" si="73"/>
        <v>0</v>
      </c>
      <c r="M223" s="21">
        <f t="shared" si="74"/>
        <v>0</v>
      </c>
      <c r="N223" s="22">
        <f t="shared" ref="N223:N227" si="76">ROUND($I223*$O$17,2)+ROUND($I223*$O$18,2)+ROUND($I223*$O$19,2)+ROUND($I223*$O$20,2)</f>
        <v>0</v>
      </c>
      <c r="O223" s="47">
        <f t="shared" si="75"/>
        <v>0</v>
      </c>
    </row>
    <row r="224" spans="1:17" ht="15" customHeight="1" x14ac:dyDescent="0.25">
      <c r="B224" s="497" t="str">
        <f>CONCATENATE("März ",$B$66)</f>
        <v>März 2028</v>
      </c>
      <c r="C224" s="498"/>
      <c r="D224" s="499"/>
      <c r="E224" s="40">
        <v>0</v>
      </c>
      <c r="F224" s="41"/>
      <c r="G224" s="41"/>
      <c r="H224" s="41"/>
      <c r="I224" s="42">
        <f t="shared" si="70"/>
        <v>0</v>
      </c>
      <c r="J224" s="21">
        <f t="shared" si="71"/>
        <v>0</v>
      </c>
      <c r="K224" s="21">
        <f t="shared" si="72"/>
        <v>0</v>
      </c>
      <c r="L224" s="21">
        <f t="shared" si="73"/>
        <v>0</v>
      </c>
      <c r="M224" s="21">
        <f t="shared" si="74"/>
        <v>0</v>
      </c>
      <c r="N224" s="22">
        <f t="shared" si="76"/>
        <v>0</v>
      </c>
      <c r="O224" s="47">
        <f t="shared" si="75"/>
        <v>0</v>
      </c>
    </row>
    <row r="225" spans="1:17" ht="15" customHeight="1" x14ac:dyDescent="0.25">
      <c r="B225" s="497" t="str">
        <f>CONCATENATE("April ",$B$66)</f>
        <v>April 2028</v>
      </c>
      <c r="C225" s="498"/>
      <c r="D225" s="499"/>
      <c r="E225" s="40">
        <v>0</v>
      </c>
      <c r="F225" s="41"/>
      <c r="G225" s="41"/>
      <c r="H225" s="41"/>
      <c r="I225" s="42">
        <f t="shared" si="70"/>
        <v>0</v>
      </c>
      <c r="J225" s="21">
        <f t="shared" si="71"/>
        <v>0</v>
      </c>
      <c r="K225" s="21">
        <f t="shared" si="72"/>
        <v>0</v>
      </c>
      <c r="L225" s="21">
        <f t="shared" si="73"/>
        <v>0</v>
      </c>
      <c r="M225" s="21">
        <f t="shared" si="74"/>
        <v>0</v>
      </c>
      <c r="N225" s="22">
        <f t="shared" si="76"/>
        <v>0</v>
      </c>
      <c r="O225" s="47">
        <f t="shared" si="75"/>
        <v>0</v>
      </c>
    </row>
    <row r="226" spans="1:17" ht="15" customHeight="1" x14ac:dyDescent="0.25">
      <c r="B226" s="497" t="str">
        <f>CONCATENATE("Mai ",$B$66)</f>
        <v>Mai 2028</v>
      </c>
      <c r="C226" s="498"/>
      <c r="D226" s="499"/>
      <c r="E226" s="40">
        <v>0</v>
      </c>
      <c r="F226" s="41"/>
      <c r="G226" s="41"/>
      <c r="H226" s="41"/>
      <c r="I226" s="42">
        <f t="shared" si="70"/>
        <v>0</v>
      </c>
      <c r="J226" s="21">
        <f t="shared" si="71"/>
        <v>0</v>
      </c>
      <c r="K226" s="21">
        <f t="shared" si="72"/>
        <v>0</v>
      </c>
      <c r="L226" s="21">
        <f t="shared" si="73"/>
        <v>0</v>
      </c>
      <c r="M226" s="21">
        <f t="shared" si="74"/>
        <v>0</v>
      </c>
      <c r="N226" s="22">
        <f t="shared" si="76"/>
        <v>0</v>
      </c>
      <c r="O226" s="47">
        <f t="shared" si="75"/>
        <v>0</v>
      </c>
    </row>
    <row r="227" spans="1:17" ht="15" customHeight="1" x14ac:dyDescent="0.25">
      <c r="B227" s="497" t="str">
        <f>CONCATENATE("Juni ",$B$66)</f>
        <v>Juni 2028</v>
      </c>
      <c r="C227" s="498"/>
      <c r="D227" s="499"/>
      <c r="E227" s="40">
        <v>0</v>
      </c>
      <c r="F227" s="41"/>
      <c r="G227" s="41"/>
      <c r="H227" s="41"/>
      <c r="I227" s="42">
        <f t="shared" si="70"/>
        <v>0</v>
      </c>
      <c r="J227" s="21">
        <f t="shared" si="71"/>
        <v>0</v>
      </c>
      <c r="K227" s="21">
        <f t="shared" si="72"/>
        <v>0</v>
      </c>
      <c r="L227" s="21">
        <f t="shared" si="73"/>
        <v>0</v>
      </c>
      <c r="M227" s="21">
        <f t="shared" si="74"/>
        <v>0</v>
      </c>
      <c r="N227" s="22">
        <f t="shared" si="76"/>
        <v>0</v>
      </c>
      <c r="O227" s="47">
        <f t="shared" si="75"/>
        <v>0</v>
      </c>
    </row>
    <row r="228" spans="1:17" ht="15" customHeight="1" thickBot="1" x14ac:dyDescent="0.3">
      <c r="B228" s="573" t="str">
        <f>CONCATENATE("gesamt ",$B$66)</f>
        <v>gesamt 2028</v>
      </c>
      <c r="C228" s="574"/>
      <c r="D228" s="575"/>
      <c r="E228" s="23">
        <f t="shared" ref="E228:N228" si="77">SUM(E222:E227)</f>
        <v>0</v>
      </c>
      <c r="F228" s="24">
        <f t="shared" si="77"/>
        <v>0</v>
      </c>
      <c r="G228" s="24">
        <f t="shared" si="77"/>
        <v>0</v>
      </c>
      <c r="H228" s="24">
        <f t="shared" si="77"/>
        <v>0</v>
      </c>
      <c r="I228" s="24">
        <f t="shared" si="77"/>
        <v>0</v>
      </c>
      <c r="J228" s="24">
        <f t="shared" si="77"/>
        <v>0</v>
      </c>
      <c r="K228" s="24">
        <f t="shared" si="77"/>
        <v>0</v>
      </c>
      <c r="L228" s="24">
        <f t="shared" si="77"/>
        <v>0</v>
      </c>
      <c r="M228" s="24">
        <f t="shared" si="77"/>
        <v>0</v>
      </c>
      <c r="N228" s="45">
        <f t="shared" si="77"/>
        <v>0</v>
      </c>
      <c r="O228" s="50">
        <f t="shared" si="75"/>
        <v>0</v>
      </c>
    </row>
    <row r="229" spans="1:17" ht="15" customHeight="1" x14ac:dyDescent="0.25">
      <c r="B229" s="9" t="s">
        <v>89</v>
      </c>
      <c r="C229" s="187"/>
      <c r="D229" s="187"/>
      <c r="E229" s="187"/>
      <c r="F229" s="187"/>
      <c r="G229" s="187"/>
      <c r="H229" s="187"/>
      <c r="I229" s="187"/>
      <c r="J229" s="187"/>
      <c r="K229" s="187"/>
      <c r="L229" s="500" t="str">
        <f>CONCATENATE("Berufsgenossenschaft ",$B$66)</f>
        <v>Berufsgenossenschaft 2028</v>
      </c>
      <c r="M229" s="501"/>
      <c r="N229" s="502"/>
      <c r="O229" s="48">
        <v>0</v>
      </c>
    </row>
    <row r="230" spans="1:17" ht="15" customHeight="1" thickBot="1" x14ac:dyDescent="0.3">
      <c r="B230" s="9" t="s">
        <v>85</v>
      </c>
      <c r="C230" s="187"/>
      <c r="D230" s="187"/>
      <c r="E230" s="187"/>
      <c r="F230" s="187"/>
      <c r="G230" s="187"/>
      <c r="H230" s="187"/>
      <c r="I230" s="187"/>
      <c r="J230" s="187"/>
      <c r="K230" s="187"/>
      <c r="L230" s="503" t="str">
        <f>CONCATENATE("Personalausgaben ",$B$66)</f>
        <v>Personalausgaben 2028</v>
      </c>
      <c r="M230" s="504"/>
      <c r="N230" s="505"/>
      <c r="O230" s="49">
        <f>SUM(O228:O229)</f>
        <v>0</v>
      </c>
    </row>
    <row r="231" spans="1:17" ht="15" customHeight="1" thickBot="1" x14ac:dyDescent="0.3">
      <c r="A231" s="187"/>
      <c r="B231" s="506" t="s">
        <v>58</v>
      </c>
      <c r="C231" s="507"/>
      <c r="D231" s="507"/>
      <c r="E231" s="507"/>
      <c r="F231" s="507"/>
      <c r="G231" s="507"/>
      <c r="H231" s="507"/>
      <c r="I231" s="508" t="str">
        <f>IF(E235&lt;&gt;0,E235,"")</f>
        <v>MA 4</v>
      </c>
      <c r="J231" s="508"/>
      <c r="K231" s="508"/>
      <c r="L231" s="508"/>
      <c r="M231" s="508"/>
      <c r="N231" s="508"/>
      <c r="O231" s="509"/>
      <c r="P231" s="17"/>
      <c r="Q231" s="187"/>
    </row>
    <row r="232" spans="1:17" ht="15" customHeight="1" x14ac:dyDescent="0.25">
      <c r="A232" s="187"/>
      <c r="B232" s="529" t="s">
        <v>208</v>
      </c>
      <c r="C232" s="530"/>
      <c r="D232" s="530"/>
      <c r="E232" s="530"/>
      <c r="F232" s="530"/>
      <c r="G232" s="530"/>
      <c r="H232" s="530"/>
      <c r="I232" s="530"/>
      <c r="J232" s="530"/>
      <c r="K232" s="530"/>
      <c r="L232" s="530"/>
      <c r="M232" s="530"/>
      <c r="N232" s="530"/>
      <c r="O232" s="531"/>
      <c r="P232" s="18"/>
      <c r="Q232" s="187"/>
    </row>
    <row r="233" spans="1:17" ht="15" customHeight="1" thickBot="1" x14ac:dyDescent="0.3">
      <c r="A233" s="187"/>
      <c r="B233" s="532" t="s">
        <v>96</v>
      </c>
      <c r="C233" s="533"/>
      <c r="D233" s="533"/>
      <c r="E233" s="533"/>
      <c r="F233" s="533"/>
      <c r="G233" s="533"/>
      <c r="H233" s="533"/>
      <c r="I233" s="533"/>
      <c r="J233" s="533"/>
      <c r="K233" s="533"/>
      <c r="L233" s="533"/>
      <c r="M233" s="533"/>
      <c r="N233" s="533"/>
      <c r="O233" s="534"/>
      <c r="P233" s="18"/>
      <c r="Q233" s="187"/>
    </row>
    <row r="234" spans="1:17" ht="15" customHeight="1" thickBot="1" x14ac:dyDescent="0.3">
      <c r="A234" s="187"/>
      <c r="B234" s="187"/>
      <c r="C234" s="187"/>
      <c r="D234" s="187"/>
      <c r="E234" s="187"/>
      <c r="F234" s="187"/>
      <c r="G234" s="187"/>
      <c r="H234" s="187"/>
      <c r="I234" s="187"/>
      <c r="J234" s="187"/>
      <c r="K234" s="187"/>
      <c r="L234" s="187"/>
      <c r="M234" s="187"/>
      <c r="N234" s="187"/>
      <c r="O234" s="187"/>
      <c r="P234" s="13"/>
      <c r="Q234" s="187"/>
    </row>
    <row r="235" spans="1:17" ht="15" customHeight="1" x14ac:dyDescent="0.25">
      <c r="A235" s="187"/>
      <c r="B235" s="535" t="s">
        <v>59</v>
      </c>
      <c r="C235" s="536"/>
      <c r="D235" s="537"/>
      <c r="E235" s="538" t="s">
        <v>141</v>
      </c>
      <c r="F235" s="539"/>
      <c r="G235" s="539"/>
      <c r="H235" s="540"/>
      <c r="I235" s="541" t="s">
        <v>62</v>
      </c>
      <c r="J235" s="542"/>
      <c r="K235" s="543"/>
      <c r="L235" s="469"/>
      <c r="M235" s="547"/>
      <c r="N235" s="547"/>
      <c r="O235" s="470"/>
      <c r="P235" s="14"/>
      <c r="Q235" s="187"/>
    </row>
    <row r="236" spans="1:17" ht="15" customHeight="1" x14ac:dyDescent="0.25">
      <c r="A236" s="187"/>
      <c r="B236" s="551" t="s">
        <v>60</v>
      </c>
      <c r="C236" s="552"/>
      <c r="D236" s="553"/>
      <c r="E236" s="554"/>
      <c r="F236" s="555"/>
      <c r="G236" s="555"/>
      <c r="H236" s="556"/>
      <c r="I236" s="544"/>
      <c r="J236" s="545"/>
      <c r="K236" s="546"/>
      <c r="L236" s="548"/>
      <c r="M236" s="549"/>
      <c r="N236" s="549"/>
      <c r="O236" s="550"/>
      <c r="P236" s="14"/>
      <c r="Q236" s="187"/>
    </row>
    <row r="237" spans="1:17" ht="15" customHeight="1" thickBot="1" x14ac:dyDescent="0.3">
      <c r="A237" s="187"/>
      <c r="B237" s="570" t="s">
        <v>61</v>
      </c>
      <c r="C237" s="571"/>
      <c r="D237" s="572"/>
      <c r="E237" s="563"/>
      <c r="F237" s="533"/>
      <c r="G237" s="533"/>
      <c r="H237" s="534"/>
      <c r="I237" s="564" t="s">
        <v>63</v>
      </c>
      <c r="J237" s="565"/>
      <c r="K237" s="566"/>
      <c r="L237" s="567"/>
      <c r="M237" s="568"/>
      <c r="N237" s="568"/>
      <c r="O237" s="569"/>
      <c r="P237" s="14"/>
      <c r="Q237" s="187"/>
    </row>
    <row r="238" spans="1:17" ht="15" customHeight="1" thickBot="1" x14ac:dyDescent="0.3">
      <c r="A238" s="187"/>
      <c r="B238" s="187"/>
      <c r="C238" s="187"/>
      <c r="D238" s="187"/>
      <c r="E238" s="187"/>
      <c r="F238" s="187"/>
      <c r="G238" s="187"/>
      <c r="H238" s="187"/>
      <c r="I238" s="187"/>
      <c r="J238" s="187"/>
      <c r="K238" s="187"/>
      <c r="L238" s="187"/>
      <c r="M238" s="187"/>
      <c r="N238" s="187"/>
      <c r="O238" s="187"/>
      <c r="P238" s="13"/>
      <c r="Q238" s="187"/>
    </row>
    <row r="239" spans="1:17" ht="15" customHeight="1" thickBot="1" x14ac:dyDescent="0.3">
      <c r="A239" s="187"/>
      <c r="B239" s="463" t="s">
        <v>73</v>
      </c>
      <c r="C239" s="464"/>
      <c r="D239" s="465"/>
      <c r="E239" s="515"/>
      <c r="F239" s="516"/>
      <c r="G239" s="516"/>
      <c r="H239" s="516"/>
      <c r="I239" s="516"/>
      <c r="J239" s="516"/>
      <c r="K239" s="517"/>
      <c r="L239" s="187"/>
      <c r="M239" s="518" t="s">
        <v>64</v>
      </c>
      <c r="N239" s="519"/>
      <c r="O239" s="11">
        <f>SUM(O240:O243)</f>
        <v>0.19324999999999998</v>
      </c>
      <c r="P239" s="14"/>
      <c r="Q239" s="187"/>
    </row>
    <row r="240" spans="1:17" ht="15" customHeight="1" thickBot="1" x14ac:dyDescent="0.3">
      <c r="A240" s="187"/>
      <c r="B240" s="187"/>
      <c r="C240" s="187"/>
      <c r="D240" s="187"/>
      <c r="E240" s="187"/>
      <c r="F240" s="187"/>
      <c r="G240" s="187"/>
      <c r="H240" s="187"/>
      <c r="I240" s="187"/>
      <c r="J240" s="187"/>
      <c r="K240" s="187"/>
      <c r="L240" s="187"/>
      <c r="M240" s="520" t="s">
        <v>65</v>
      </c>
      <c r="N240" s="521"/>
      <c r="O240" s="144">
        <v>7.2999999999999995E-2</v>
      </c>
      <c r="P240" s="14"/>
      <c r="Q240" s="187"/>
    </row>
    <row r="241" spans="1:17" ht="15" customHeight="1" thickBot="1" x14ac:dyDescent="0.3">
      <c r="A241" s="187"/>
      <c r="B241" s="463" t="s">
        <v>74</v>
      </c>
      <c r="C241" s="464"/>
      <c r="D241" s="465"/>
      <c r="E241" s="27"/>
      <c r="F241" s="27"/>
      <c r="G241" s="27"/>
      <c r="H241" s="27"/>
      <c r="I241" s="27"/>
      <c r="J241" s="27"/>
      <c r="K241" s="28"/>
      <c r="L241" s="187"/>
      <c r="M241" s="522" t="s">
        <v>66</v>
      </c>
      <c r="N241" s="523"/>
      <c r="O241" s="25">
        <v>1.525E-2</v>
      </c>
      <c r="P241" s="14"/>
      <c r="Q241" s="187"/>
    </row>
    <row r="242" spans="1:17" ht="15" customHeight="1" x14ac:dyDescent="0.25">
      <c r="A242" s="187"/>
      <c r="B242" s="520" t="s">
        <v>77</v>
      </c>
      <c r="C242" s="559"/>
      <c r="D242" s="521"/>
      <c r="E242" s="29"/>
      <c r="F242" s="29"/>
      <c r="G242" s="29"/>
      <c r="H242" s="29"/>
      <c r="I242" s="29"/>
      <c r="J242" s="29"/>
      <c r="K242" s="30"/>
      <c r="L242" s="187"/>
      <c r="M242" s="522" t="s">
        <v>67</v>
      </c>
      <c r="N242" s="523"/>
      <c r="O242" s="196">
        <v>1.2E-2</v>
      </c>
      <c r="P242" s="14"/>
      <c r="Q242" s="187"/>
    </row>
    <row r="243" spans="1:17" ht="15" customHeight="1" thickBot="1" x14ac:dyDescent="0.3">
      <c r="A243" s="187"/>
      <c r="B243" s="522" t="s">
        <v>75</v>
      </c>
      <c r="C243" s="557"/>
      <c r="D243" s="523"/>
      <c r="E243" s="31"/>
      <c r="F243" s="31"/>
      <c r="G243" s="31"/>
      <c r="H243" s="31"/>
      <c r="I243" s="31"/>
      <c r="J243" s="31"/>
      <c r="K243" s="32"/>
      <c r="L243" s="187"/>
      <c r="M243" s="524" t="s">
        <v>68</v>
      </c>
      <c r="N243" s="525"/>
      <c r="O243" s="197">
        <v>9.2999999999999999E-2</v>
      </c>
      <c r="P243" s="14"/>
      <c r="Q243" s="187"/>
    </row>
    <row r="244" spans="1:17" ht="15" customHeight="1" thickBot="1" x14ac:dyDescent="0.3">
      <c r="A244" s="187"/>
      <c r="B244" s="524" t="s">
        <v>76</v>
      </c>
      <c r="C244" s="558"/>
      <c r="D244" s="525"/>
      <c r="E244" s="33">
        <v>1000</v>
      </c>
      <c r="F244" s="33"/>
      <c r="G244" s="33"/>
      <c r="H244" s="33"/>
      <c r="I244" s="33"/>
      <c r="J244" s="33"/>
      <c r="K244" s="34"/>
      <c r="L244" s="187"/>
      <c r="M244" s="518" t="s">
        <v>120</v>
      </c>
      <c r="N244" s="519"/>
      <c r="O244" s="11">
        <f>SUM(O245:O248)</f>
        <v>8.9999999999999998E-4</v>
      </c>
      <c r="P244" s="14"/>
      <c r="Q244" s="187"/>
    </row>
    <row r="245" spans="1:17" ht="15" customHeight="1" thickBot="1" x14ac:dyDescent="0.3">
      <c r="A245" s="187"/>
      <c r="B245" s="463" t="s">
        <v>147</v>
      </c>
      <c r="C245" s="464"/>
      <c r="D245" s="464"/>
      <c r="E245" s="464"/>
      <c r="F245" s="464"/>
      <c r="G245" s="464"/>
      <c r="H245" s="464"/>
      <c r="I245" s="464"/>
      <c r="J245" s="464"/>
      <c r="K245" s="526"/>
      <c r="L245" s="187"/>
      <c r="M245" s="108" t="s">
        <v>69</v>
      </c>
      <c r="N245" s="109"/>
      <c r="O245" s="107">
        <v>8.9999999999999998E-4</v>
      </c>
      <c r="P245" s="14"/>
      <c r="Q245" s="187"/>
    </row>
    <row r="246" spans="1:17" ht="15" customHeight="1" x14ac:dyDescent="0.25">
      <c r="A246" s="187"/>
      <c r="B246" s="520" t="s">
        <v>77</v>
      </c>
      <c r="C246" s="559"/>
      <c r="D246" s="521"/>
      <c r="E246" s="29"/>
      <c r="F246" s="29"/>
      <c r="G246" s="29"/>
      <c r="H246" s="29"/>
      <c r="I246" s="29"/>
      <c r="J246" s="29"/>
      <c r="K246" s="30"/>
      <c r="L246" s="187"/>
      <c r="M246" s="189" t="s">
        <v>70</v>
      </c>
      <c r="N246" s="190"/>
      <c r="O246" s="107">
        <v>0</v>
      </c>
      <c r="P246" s="14"/>
      <c r="Q246" s="187"/>
    </row>
    <row r="247" spans="1:17" ht="15" customHeight="1" x14ac:dyDescent="0.25">
      <c r="A247" s="187"/>
      <c r="B247" s="522" t="s">
        <v>75</v>
      </c>
      <c r="C247" s="557"/>
      <c r="D247" s="523"/>
      <c r="E247" s="31"/>
      <c r="F247" s="31"/>
      <c r="G247" s="31"/>
      <c r="H247" s="31"/>
      <c r="I247" s="31"/>
      <c r="J247" s="31"/>
      <c r="K247" s="32"/>
      <c r="L247" s="187"/>
      <c r="M247" s="527" t="s">
        <v>71</v>
      </c>
      <c r="N247" s="528"/>
      <c r="O247" s="25">
        <v>0</v>
      </c>
      <c r="P247" s="14"/>
      <c r="Q247" s="187"/>
    </row>
    <row r="248" spans="1:17" ht="15" customHeight="1" thickBot="1" x14ac:dyDescent="0.3">
      <c r="A248" s="187"/>
      <c r="B248" s="524" t="s">
        <v>76</v>
      </c>
      <c r="C248" s="558"/>
      <c r="D248" s="525"/>
      <c r="E248" s="33"/>
      <c r="F248" s="33"/>
      <c r="G248" s="33"/>
      <c r="H248" s="33"/>
      <c r="I248" s="33"/>
      <c r="J248" s="33"/>
      <c r="K248" s="34"/>
      <c r="L248" s="187"/>
      <c r="M248" s="513" t="s">
        <v>121</v>
      </c>
      <c r="N248" s="514"/>
      <c r="O248" s="26">
        <v>0</v>
      </c>
      <c r="P248" s="13"/>
      <c r="Q248" s="187"/>
    </row>
    <row r="249" spans="1:17" ht="15" customHeight="1" thickBot="1" x14ac:dyDescent="0.3">
      <c r="A249" s="187"/>
      <c r="B249" s="187"/>
      <c r="C249" s="187"/>
      <c r="D249" s="187"/>
      <c r="E249" s="187"/>
      <c r="F249" s="187"/>
      <c r="G249" s="187"/>
      <c r="H249" s="187"/>
      <c r="I249" s="187"/>
      <c r="J249" s="187"/>
      <c r="K249" s="187"/>
      <c r="L249" s="187"/>
      <c r="M249" s="187"/>
      <c r="N249" s="187"/>
      <c r="O249" s="187"/>
      <c r="P249" s="13"/>
      <c r="Q249" s="187"/>
    </row>
    <row r="250" spans="1:17" ht="15" customHeight="1" thickBot="1" x14ac:dyDescent="0.3">
      <c r="A250" s="187"/>
      <c r="B250" s="463" t="s">
        <v>74</v>
      </c>
      <c r="C250" s="464"/>
      <c r="D250" s="465"/>
      <c r="E250" s="27"/>
      <c r="F250" s="27"/>
      <c r="G250" s="27"/>
      <c r="H250" s="27"/>
      <c r="I250" s="27"/>
      <c r="J250" s="27"/>
      <c r="K250" s="28"/>
      <c r="L250" s="187"/>
      <c r="M250" s="466" t="s">
        <v>72</v>
      </c>
      <c r="N250" s="469"/>
      <c r="O250" s="470"/>
      <c r="P250" s="14"/>
      <c r="Q250" s="187"/>
    </row>
    <row r="251" spans="1:17" ht="15" customHeight="1" x14ac:dyDescent="0.25">
      <c r="A251" s="187"/>
      <c r="B251" s="193" t="s">
        <v>122</v>
      </c>
      <c r="C251" s="194"/>
      <c r="D251" s="194"/>
      <c r="E251" s="35">
        <v>1.6666666666666667</v>
      </c>
      <c r="F251" s="35">
        <v>0</v>
      </c>
      <c r="G251" s="35">
        <v>0</v>
      </c>
      <c r="H251" s="35">
        <v>0</v>
      </c>
      <c r="I251" s="35">
        <v>0</v>
      </c>
      <c r="J251" s="35">
        <v>0</v>
      </c>
      <c r="K251" s="36">
        <v>0</v>
      </c>
      <c r="L251" s="187"/>
      <c r="M251" s="467"/>
      <c r="N251" s="471"/>
      <c r="O251" s="472"/>
      <c r="P251" s="14"/>
      <c r="Q251" s="187"/>
    </row>
    <row r="252" spans="1:17" ht="15" customHeight="1" thickBot="1" x14ac:dyDescent="0.3">
      <c r="A252" s="187"/>
      <c r="B252" s="195" t="s">
        <v>123</v>
      </c>
      <c r="C252" s="191"/>
      <c r="D252" s="192"/>
      <c r="E252" s="117">
        <v>0.83333333333333337</v>
      </c>
      <c r="F252" s="117">
        <v>0</v>
      </c>
      <c r="G252" s="117">
        <v>0</v>
      </c>
      <c r="H252" s="117">
        <v>0</v>
      </c>
      <c r="I252" s="117">
        <v>0</v>
      </c>
      <c r="J252" s="117">
        <v>0</v>
      </c>
      <c r="K252" s="118">
        <v>0</v>
      </c>
      <c r="L252" s="187"/>
      <c r="M252" s="467"/>
      <c r="N252" s="471"/>
      <c r="O252" s="472"/>
      <c r="P252" s="14"/>
      <c r="Q252" s="187"/>
    </row>
    <row r="253" spans="1:17" ht="15" customHeight="1" thickBot="1" x14ac:dyDescent="0.3">
      <c r="A253" s="187"/>
      <c r="B253" s="114"/>
      <c r="C253" s="114"/>
      <c r="D253" s="114"/>
      <c r="E253" s="115"/>
      <c r="F253" s="115" t="str">
        <f t="shared" ref="F253:K253" si="78">IF(F251&lt;&gt;0,F252/F251,"")</f>
        <v/>
      </c>
      <c r="G253" s="115" t="str">
        <f t="shared" si="78"/>
        <v/>
      </c>
      <c r="H253" s="115" t="str">
        <f t="shared" si="78"/>
        <v/>
      </c>
      <c r="I253" s="115" t="str">
        <f t="shared" si="78"/>
        <v/>
      </c>
      <c r="J253" s="115" t="str">
        <f t="shared" si="78"/>
        <v/>
      </c>
      <c r="K253" s="115" t="str">
        <f t="shared" si="78"/>
        <v/>
      </c>
      <c r="L253" s="187"/>
      <c r="M253" s="468"/>
      <c r="N253" s="473"/>
      <c r="O253" s="474"/>
      <c r="P253" s="14"/>
      <c r="Q253" s="187"/>
    </row>
    <row r="254" spans="1:17" ht="15" customHeight="1" thickBot="1" x14ac:dyDescent="0.3">
      <c r="A254" s="187"/>
      <c r="B254" s="187"/>
      <c r="C254" s="187"/>
      <c r="D254" s="187"/>
      <c r="E254" s="187"/>
      <c r="F254" s="187"/>
      <c r="G254" s="187"/>
      <c r="H254" s="187"/>
      <c r="I254" s="187"/>
      <c r="J254" s="187"/>
      <c r="K254" s="187"/>
      <c r="L254" s="187"/>
      <c r="M254" s="187"/>
      <c r="N254" s="187"/>
      <c r="O254" s="187"/>
      <c r="P254" s="13"/>
      <c r="Q254" s="187"/>
    </row>
    <row r="255" spans="1:17" ht="15" customHeight="1" x14ac:dyDescent="0.25">
      <c r="A255" s="187"/>
      <c r="B255" s="475">
        <v>2026</v>
      </c>
      <c r="C255" s="476"/>
      <c r="D255" s="476"/>
      <c r="E255" s="476"/>
      <c r="F255" s="476"/>
      <c r="G255" s="476"/>
      <c r="H255" s="476"/>
      <c r="I255" s="476"/>
      <c r="J255" s="476"/>
      <c r="K255" s="476"/>
      <c r="L255" s="476"/>
      <c r="M255" s="476"/>
      <c r="N255" s="476"/>
      <c r="O255" s="477"/>
      <c r="P255" s="13"/>
      <c r="Q255" s="187"/>
    </row>
    <row r="256" spans="1:17" ht="15" customHeight="1" thickBot="1" x14ac:dyDescent="0.3">
      <c r="A256" s="187"/>
      <c r="B256" s="478"/>
      <c r="C256" s="479"/>
      <c r="D256" s="479"/>
      <c r="E256" s="479"/>
      <c r="F256" s="479"/>
      <c r="G256" s="479"/>
      <c r="H256" s="479"/>
      <c r="I256" s="479"/>
      <c r="J256" s="479"/>
      <c r="K256" s="479"/>
      <c r="L256" s="479"/>
      <c r="M256" s="479"/>
      <c r="N256" s="479"/>
      <c r="O256" s="480"/>
      <c r="P256" s="13"/>
      <c r="Q256" s="187"/>
    </row>
    <row r="257" spans="1:17" ht="15" customHeight="1" thickBot="1" x14ac:dyDescent="0.3">
      <c r="A257" s="187"/>
      <c r="B257" s="481" t="s">
        <v>88</v>
      </c>
      <c r="C257" s="482"/>
      <c r="D257" s="483"/>
      <c r="E257" s="487" t="s">
        <v>83</v>
      </c>
      <c r="F257" s="188" t="s">
        <v>82</v>
      </c>
      <c r="G257" s="487" t="s">
        <v>86</v>
      </c>
      <c r="H257" s="489" t="s">
        <v>84</v>
      </c>
      <c r="I257" s="491" t="s">
        <v>90</v>
      </c>
      <c r="J257" s="493" t="s">
        <v>64</v>
      </c>
      <c r="K257" s="494"/>
      <c r="L257" s="494"/>
      <c r="M257" s="494"/>
      <c r="N257" s="494"/>
      <c r="O257" s="495" t="s">
        <v>52</v>
      </c>
      <c r="P257" s="13"/>
      <c r="Q257" s="187"/>
    </row>
    <row r="258" spans="1:17" ht="15" customHeight="1" thickBot="1" x14ac:dyDescent="0.3">
      <c r="A258" s="187"/>
      <c r="B258" s="484"/>
      <c r="C258" s="485"/>
      <c r="D258" s="486"/>
      <c r="E258" s="488"/>
      <c r="F258" s="10" t="s">
        <v>87</v>
      </c>
      <c r="G258" s="488"/>
      <c r="H258" s="490"/>
      <c r="I258" s="492"/>
      <c r="J258" s="8" t="s">
        <v>78</v>
      </c>
      <c r="K258" s="8" t="s">
        <v>79</v>
      </c>
      <c r="L258" s="8" t="s">
        <v>80</v>
      </c>
      <c r="M258" s="8" t="s">
        <v>81</v>
      </c>
      <c r="N258" s="43" t="s">
        <v>120</v>
      </c>
      <c r="O258" s="496"/>
      <c r="P258" s="16"/>
      <c r="Q258" s="187"/>
    </row>
    <row r="259" spans="1:17" ht="15" customHeight="1" x14ac:dyDescent="0.25">
      <c r="A259" s="187"/>
      <c r="B259" s="497" t="s">
        <v>162</v>
      </c>
      <c r="C259" s="498"/>
      <c r="D259" s="499"/>
      <c r="E259" s="40">
        <f>E244</f>
        <v>1000</v>
      </c>
      <c r="F259" s="41"/>
      <c r="G259" s="41"/>
      <c r="H259" s="41"/>
      <c r="I259" s="42">
        <f t="shared" ref="I259:I266" si="79">SUM(E259:H259)</f>
        <v>1000</v>
      </c>
      <c r="J259" s="21">
        <f t="shared" ref="J259:J266" si="80">ROUND($I259*$O$12,2)</f>
        <v>80.5</v>
      </c>
      <c r="K259" s="21">
        <f t="shared" ref="K259:K266" si="81">ROUND($I259*$O$13,2)</f>
        <v>18</v>
      </c>
      <c r="L259" s="21">
        <f t="shared" ref="L259:L266" si="82">ROUND($I259*$O$14,2)</f>
        <v>13</v>
      </c>
      <c r="M259" s="21">
        <f t="shared" ref="M259:M266" si="83">ROUND($I259*$O$15,2)</f>
        <v>93</v>
      </c>
      <c r="N259" s="44">
        <f t="shared" ref="N259:N263" si="84">ROUND($I259*$O$17,2)+ROUND($I259*$O$18,2)+ROUND($I259*$O$19,2)+ROUND($I259*$O$20,2)</f>
        <v>0.9</v>
      </c>
      <c r="O259" s="47">
        <f t="shared" ref="O259:O267" si="85">SUM(E259:H259)+SUM(J259:N259)</f>
        <v>1205.4000000000001</v>
      </c>
      <c r="P259" s="13"/>
      <c r="Q259" s="187"/>
    </row>
    <row r="260" spans="1:17" ht="15" customHeight="1" x14ac:dyDescent="0.25">
      <c r="A260" s="187"/>
      <c r="B260" s="497" t="s">
        <v>163</v>
      </c>
      <c r="C260" s="498"/>
      <c r="D260" s="499"/>
      <c r="E260" s="40">
        <v>0</v>
      </c>
      <c r="F260" s="41"/>
      <c r="G260" s="41"/>
      <c r="H260" s="41"/>
      <c r="I260" s="42">
        <f t="shared" si="79"/>
        <v>0</v>
      </c>
      <c r="J260" s="21">
        <f t="shared" si="80"/>
        <v>0</v>
      </c>
      <c r="K260" s="21">
        <f t="shared" si="81"/>
        <v>0</v>
      </c>
      <c r="L260" s="21">
        <f t="shared" si="82"/>
        <v>0</v>
      </c>
      <c r="M260" s="21">
        <f t="shared" si="83"/>
        <v>0</v>
      </c>
      <c r="N260" s="44">
        <f t="shared" si="84"/>
        <v>0</v>
      </c>
      <c r="O260" s="47">
        <f t="shared" si="85"/>
        <v>0</v>
      </c>
      <c r="P260" s="13"/>
      <c r="Q260" s="187"/>
    </row>
    <row r="261" spans="1:17" ht="15" customHeight="1" x14ac:dyDescent="0.25">
      <c r="A261" s="187"/>
      <c r="B261" s="497" t="s">
        <v>164</v>
      </c>
      <c r="C261" s="498"/>
      <c r="D261" s="499"/>
      <c r="E261" s="40">
        <v>0</v>
      </c>
      <c r="F261" s="41"/>
      <c r="G261" s="41"/>
      <c r="H261" s="41"/>
      <c r="I261" s="42">
        <f t="shared" si="79"/>
        <v>0</v>
      </c>
      <c r="J261" s="21">
        <f t="shared" si="80"/>
        <v>0</v>
      </c>
      <c r="K261" s="21">
        <f t="shared" si="81"/>
        <v>0</v>
      </c>
      <c r="L261" s="21">
        <f t="shared" si="82"/>
        <v>0</v>
      </c>
      <c r="M261" s="21">
        <f t="shared" si="83"/>
        <v>0</v>
      </c>
      <c r="N261" s="44">
        <f t="shared" si="84"/>
        <v>0</v>
      </c>
      <c r="O261" s="47">
        <f t="shared" si="85"/>
        <v>0</v>
      </c>
      <c r="P261" s="13"/>
      <c r="Q261" s="187"/>
    </row>
    <row r="262" spans="1:17" ht="15" customHeight="1" x14ac:dyDescent="0.25">
      <c r="A262" s="187"/>
      <c r="B262" s="497" t="s">
        <v>165</v>
      </c>
      <c r="C262" s="498"/>
      <c r="D262" s="499"/>
      <c r="E262" s="40">
        <v>0</v>
      </c>
      <c r="F262" s="41"/>
      <c r="G262" s="41"/>
      <c r="H262" s="41"/>
      <c r="I262" s="42">
        <f t="shared" si="79"/>
        <v>0</v>
      </c>
      <c r="J262" s="21">
        <f t="shared" si="80"/>
        <v>0</v>
      </c>
      <c r="K262" s="21">
        <f t="shared" si="81"/>
        <v>0</v>
      </c>
      <c r="L262" s="21">
        <f t="shared" si="82"/>
        <v>0</v>
      </c>
      <c r="M262" s="21">
        <f t="shared" si="83"/>
        <v>0</v>
      </c>
      <c r="N262" s="44">
        <f t="shared" si="84"/>
        <v>0</v>
      </c>
      <c r="O262" s="47">
        <f t="shared" si="85"/>
        <v>0</v>
      </c>
      <c r="P262" s="13"/>
      <c r="Q262" s="187"/>
    </row>
    <row r="263" spans="1:17" ht="15" customHeight="1" x14ac:dyDescent="0.25">
      <c r="A263" s="187"/>
      <c r="B263" s="497" t="s">
        <v>166</v>
      </c>
      <c r="C263" s="498"/>
      <c r="D263" s="499"/>
      <c r="E263" s="40">
        <v>0</v>
      </c>
      <c r="F263" s="41"/>
      <c r="G263" s="41"/>
      <c r="H263" s="41"/>
      <c r="I263" s="42">
        <f t="shared" si="79"/>
        <v>0</v>
      </c>
      <c r="J263" s="21">
        <f t="shared" si="80"/>
        <v>0</v>
      </c>
      <c r="K263" s="21">
        <f t="shared" si="81"/>
        <v>0</v>
      </c>
      <c r="L263" s="21">
        <f t="shared" si="82"/>
        <v>0</v>
      </c>
      <c r="M263" s="21">
        <f t="shared" si="83"/>
        <v>0</v>
      </c>
      <c r="N263" s="44">
        <f t="shared" si="84"/>
        <v>0</v>
      </c>
      <c r="O263" s="47">
        <f t="shared" si="85"/>
        <v>0</v>
      </c>
      <c r="P263" s="13"/>
      <c r="Q263" s="187"/>
    </row>
    <row r="264" spans="1:17" ht="15" customHeight="1" x14ac:dyDescent="0.25">
      <c r="A264" s="187"/>
      <c r="B264" s="576" t="s">
        <v>167</v>
      </c>
      <c r="C264" s="577"/>
      <c r="D264" s="578"/>
      <c r="E264" s="40">
        <v>0</v>
      </c>
      <c r="F264" s="41"/>
      <c r="G264" s="41"/>
      <c r="H264" s="41"/>
      <c r="I264" s="42">
        <f t="shared" si="79"/>
        <v>0</v>
      </c>
      <c r="J264" s="21">
        <f t="shared" si="80"/>
        <v>0</v>
      </c>
      <c r="K264" s="21">
        <f t="shared" si="81"/>
        <v>0</v>
      </c>
      <c r="L264" s="21">
        <f t="shared" si="82"/>
        <v>0</v>
      </c>
      <c r="M264" s="21">
        <f t="shared" si="83"/>
        <v>0</v>
      </c>
      <c r="N264" s="44">
        <f>ROUND($I264*$O$17,2)</f>
        <v>0</v>
      </c>
      <c r="O264" s="47">
        <f t="shared" si="85"/>
        <v>0</v>
      </c>
      <c r="P264" s="13"/>
      <c r="Q264" s="187"/>
    </row>
    <row r="265" spans="1:17" ht="15" customHeight="1" x14ac:dyDescent="0.25">
      <c r="A265" s="187"/>
      <c r="B265" s="497" t="s">
        <v>168</v>
      </c>
      <c r="C265" s="498"/>
      <c r="D265" s="499"/>
      <c r="E265" s="40">
        <v>0</v>
      </c>
      <c r="F265" s="41"/>
      <c r="G265" s="41"/>
      <c r="H265" s="41"/>
      <c r="I265" s="42">
        <f t="shared" si="79"/>
        <v>0</v>
      </c>
      <c r="J265" s="21">
        <f t="shared" si="80"/>
        <v>0</v>
      </c>
      <c r="K265" s="21">
        <f t="shared" si="81"/>
        <v>0</v>
      </c>
      <c r="L265" s="21">
        <f t="shared" si="82"/>
        <v>0</v>
      </c>
      <c r="M265" s="21">
        <f t="shared" si="83"/>
        <v>0</v>
      </c>
      <c r="N265" s="44">
        <f t="shared" ref="N265" si="86">ROUND($I265*$O$17,2)+ROUND($I265*$O$18,2)+ROUND($I265*$O$19,2)+ROUND($I265*$O$20,2)</f>
        <v>0</v>
      </c>
      <c r="O265" s="47">
        <f t="shared" si="85"/>
        <v>0</v>
      </c>
      <c r="P265" s="13"/>
      <c r="Q265" s="187"/>
    </row>
    <row r="266" spans="1:17" ht="15" customHeight="1" x14ac:dyDescent="0.25">
      <c r="A266" s="187"/>
      <c r="B266" s="497" t="s">
        <v>169</v>
      </c>
      <c r="C266" s="498"/>
      <c r="D266" s="499"/>
      <c r="E266" s="40">
        <v>0</v>
      </c>
      <c r="F266" s="41"/>
      <c r="G266" s="41"/>
      <c r="H266" s="41"/>
      <c r="I266" s="42">
        <f t="shared" si="79"/>
        <v>0</v>
      </c>
      <c r="J266" s="21">
        <f t="shared" si="80"/>
        <v>0</v>
      </c>
      <c r="K266" s="21">
        <f t="shared" si="81"/>
        <v>0</v>
      </c>
      <c r="L266" s="21">
        <f t="shared" si="82"/>
        <v>0</v>
      </c>
      <c r="M266" s="21">
        <f t="shared" si="83"/>
        <v>0</v>
      </c>
      <c r="N266" s="44">
        <f>ROUND($I266*$O$17,2)</f>
        <v>0</v>
      </c>
      <c r="O266" s="47">
        <f t="shared" si="85"/>
        <v>0</v>
      </c>
      <c r="P266" s="13"/>
      <c r="Q266" s="187"/>
    </row>
    <row r="267" spans="1:17" ht="15" customHeight="1" thickBot="1" x14ac:dyDescent="0.3">
      <c r="A267" s="187"/>
      <c r="B267" s="573" t="s">
        <v>170</v>
      </c>
      <c r="C267" s="574"/>
      <c r="D267" s="575"/>
      <c r="E267" s="23">
        <f t="shared" ref="E267:N267" si="87">SUM(E259:E266)</f>
        <v>1000</v>
      </c>
      <c r="F267" s="24">
        <f t="shared" si="87"/>
        <v>0</v>
      </c>
      <c r="G267" s="24">
        <f t="shared" si="87"/>
        <v>0</v>
      </c>
      <c r="H267" s="24">
        <f t="shared" si="87"/>
        <v>0</v>
      </c>
      <c r="I267" s="24">
        <f t="shared" si="87"/>
        <v>1000</v>
      </c>
      <c r="J267" s="24">
        <f t="shared" si="87"/>
        <v>80.5</v>
      </c>
      <c r="K267" s="24">
        <f t="shared" si="87"/>
        <v>18</v>
      </c>
      <c r="L267" s="24">
        <f t="shared" si="87"/>
        <v>13</v>
      </c>
      <c r="M267" s="24">
        <f t="shared" si="87"/>
        <v>93</v>
      </c>
      <c r="N267" s="45">
        <f t="shared" si="87"/>
        <v>0.9</v>
      </c>
      <c r="O267" s="50">
        <f t="shared" si="85"/>
        <v>1205.4000000000001</v>
      </c>
      <c r="P267" s="13"/>
      <c r="Q267" s="187"/>
    </row>
    <row r="268" spans="1:17" ht="15" customHeight="1" x14ac:dyDescent="0.25">
      <c r="A268" s="187"/>
      <c r="B268" s="9" t="s">
        <v>89</v>
      </c>
      <c r="C268" s="187"/>
      <c r="D268" s="187"/>
      <c r="E268" s="187"/>
      <c r="F268" s="187"/>
      <c r="G268" s="187"/>
      <c r="H268" s="187"/>
      <c r="I268" s="187"/>
      <c r="J268" s="187"/>
      <c r="K268" s="187"/>
      <c r="L268" s="500" t="s">
        <v>171</v>
      </c>
      <c r="M268" s="501"/>
      <c r="N268" s="502"/>
      <c r="O268" s="48">
        <v>0</v>
      </c>
      <c r="P268" s="13"/>
      <c r="Q268" s="187"/>
    </row>
    <row r="269" spans="1:17" ht="15" customHeight="1" thickBot="1" x14ac:dyDescent="0.3">
      <c r="A269" s="187"/>
      <c r="B269" s="9" t="s">
        <v>85</v>
      </c>
      <c r="C269" s="187"/>
      <c r="D269" s="187"/>
      <c r="E269" s="187"/>
      <c r="F269" s="187"/>
      <c r="G269" s="187"/>
      <c r="H269" s="187"/>
      <c r="I269" s="187"/>
      <c r="J269" s="187"/>
      <c r="K269" s="187"/>
      <c r="L269" s="503" t="s">
        <v>172</v>
      </c>
      <c r="M269" s="504"/>
      <c r="N269" s="505"/>
      <c r="O269" s="49">
        <f>SUM(O267:O268)</f>
        <v>1205.4000000000001</v>
      </c>
      <c r="P269" s="13"/>
      <c r="Q269" s="187"/>
    </row>
    <row r="270" spans="1:17" ht="15" customHeight="1" thickBot="1" x14ac:dyDescent="0.3">
      <c r="A270" s="187"/>
      <c r="B270" s="506" t="s">
        <v>58</v>
      </c>
      <c r="C270" s="507"/>
      <c r="D270" s="507"/>
      <c r="E270" s="507"/>
      <c r="F270" s="507"/>
      <c r="G270" s="507"/>
      <c r="H270" s="507"/>
      <c r="I270" s="508" t="str">
        <f>IF(E235&lt;&gt;0,E235,"")</f>
        <v>MA 4</v>
      </c>
      <c r="J270" s="508"/>
      <c r="K270" s="508"/>
      <c r="L270" s="508"/>
      <c r="M270" s="508"/>
      <c r="N270" s="508"/>
      <c r="O270" s="509"/>
      <c r="P270" s="13"/>
      <c r="Q270" s="187"/>
    </row>
    <row r="271" spans="1:17" ht="15" customHeight="1" thickBot="1" x14ac:dyDescent="0.3">
      <c r="A271" s="187"/>
      <c r="B271" s="510" t="str">
        <f>IF(B233&lt;&gt;0,B233,"")</f>
        <v>Ihr Projektname 4</v>
      </c>
      <c r="C271" s="511"/>
      <c r="D271" s="511"/>
      <c r="E271" s="511"/>
      <c r="F271" s="511"/>
      <c r="G271" s="511"/>
      <c r="H271" s="511"/>
      <c r="I271" s="511"/>
      <c r="J271" s="511"/>
      <c r="K271" s="511"/>
      <c r="L271" s="511"/>
      <c r="M271" s="511"/>
      <c r="N271" s="511"/>
      <c r="O271" s="512"/>
      <c r="P271" s="13"/>
      <c r="Q271" s="187"/>
    </row>
    <row r="272" spans="1:17" ht="15" customHeight="1" x14ac:dyDescent="0.25">
      <c r="A272" s="187"/>
      <c r="B272" s="475">
        <v>2027</v>
      </c>
      <c r="C272" s="476"/>
      <c r="D272" s="476"/>
      <c r="E272" s="476"/>
      <c r="F272" s="476"/>
      <c r="G272" s="476"/>
      <c r="H272" s="476"/>
      <c r="I272" s="476"/>
      <c r="J272" s="476"/>
      <c r="K272" s="476"/>
      <c r="L272" s="476"/>
      <c r="M272" s="476"/>
      <c r="N272" s="476"/>
      <c r="O272" s="477"/>
      <c r="P272" s="13"/>
      <c r="Q272" s="187"/>
    </row>
    <row r="273" spans="1:17" ht="15" customHeight="1" thickBot="1" x14ac:dyDescent="0.3">
      <c r="A273" s="187"/>
      <c r="B273" s="478"/>
      <c r="C273" s="479"/>
      <c r="D273" s="479"/>
      <c r="E273" s="479"/>
      <c r="F273" s="479"/>
      <c r="G273" s="479"/>
      <c r="H273" s="479"/>
      <c r="I273" s="479"/>
      <c r="J273" s="479"/>
      <c r="K273" s="479"/>
      <c r="L273" s="479"/>
      <c r="M273" s="479"/>
      <c r="N273" s="479"/>
      <c r="O273" s="480"/>
      <c r="P273" s="13"/>
      <c r="Q273" s="187"/>
    </row>
    <row r="274" spans="1:17" ht="15" customHeight="1" thickBot="1" x14ac:dyDescent="0.3">
      <c r="A274" s="187"/>
      <c r="B274" s="481" t="s">
        <v>88</v>
      </c>
      <c r="C274" s="482"/>
      <c r="D274" s="483"/>
      <c r="E274" s="487" t="s">
        <v>83</v>
      </c>
      <c r="F274" s="188" t="s">
        <v>82</v>
      </c>
      <c r="G274" s="487" t="s">
        <v>86</v>
      </c>
      <c r="H274" s="489" t="s">
        <v>84</v>
      </c>
      <c r="I274" s="491" t="s">
        <v>90</v>
      </c>
      <c r="J274" s="493" t="s">
        <v>64</v>
      </c>
      <c r="K274" s="494"/>
      <c r="L274" s="494"/>
      <c r="M274" s="494"/>
      <c r="N274" s="494"/>
      <c r="O274" s="495" t="s">
        <v>52</v>
      </c>
      <c r="P274" s="13"/>
      <c r="Q274" s="187"/>
    </row>
    <row r="275" spans="1:17" ht="15" customHeight="1" thickBot="1" x14ac:dyDescent="0.3">
      <c r="A275" s="187"/>
      <c r="B275" s="484"/>
      <c r="C275" s="485"/>
      <c r="D275" s="486"/>
      <c r="E275" s="488"/>
      <c r="F275" s="10" t="s">
        <v>87</v>
      </c>
      <c r="G275" s="488"/>
      <c r="H275" s="490"/>
      <c r="I275" s="492"/>
      <c r="J275" s="8" t="s">
        <v>78</v>
      </c>
      <c r="K275" s="8" t="s">
        <v>79</v>
      </c>
      <c r="L275" s="8" t="s">
        <v>80</v>
      </c>
      <c r="M275" s="8" t="s">
        <v>81</v>
      </c>
      <c r="N275" s="43" t="s">
        <v>120</v>
      </c>
      <c r="O275" s="496"/>
      <c r="P275" s="13"/>
      <c r="Q275" s="187"/>
    </row>
    <row r="276" spans="1:17" ht="15" customHeight="1" x14ac:dyDescent="0.25">
      <c r="A276" s="187"/>
      <c r="B276" s="560" t="str">
        <f>CONCATENATE("Januar ",$B$44)</f>
        <v>Januar 2027</v>
      </c>
      <c r="C276" s="561"/>
      <c r="D276" s="562"/>
      <c r="E276" s="37">
        <v>0</v>
      </c>
      <c r="F276" s="38"/>
      <c r="G276" s="38"/>
      <c r="H276" s="38"/>
      <c r="I276" s="39">
        <f t="shared" ref="I276:I289" si="88">SUM(E276:H276)</f>
        <v>0</v>
      </c>
      <c r="J276" s="19">
        <f t="shared" ref="J276:J289" si="89">ROUND($I276*$O$12,2)</f>
        <v>0</v>
      </c>
      <c r="K276" s="19">
        <f t="shared" ref="K276:K289" si="90">ROUND($I276*$O$13,2)</f>
        <v>0</v>
      </c>
      <c r="L276" s="19">
        <f t="shared" ref="L276:L289" si="91">ROUND($I276*$O$14,2)</f>
        <v>0</v>
      </c>
      <c r="M276" s="19">
        <f t="shared" ref="M276:M289" si="92">ROUND($I276*$O$15,2)</f>
        <v>0</v>
      </c>
      <c r="N276" s="20">
        <f t="shared" ref="N276:N286" si="93">ROUND($I276*$O$17,2)+ROUND($I276*$O$18,2)+ROUND($I276*$O$19,2)+ROUND($I276*$O$20,2)</f>
        <v>0</v>
      </c>
      <c r="O276" s="46">
        <f t="shared" ref="O276:O290" si="94">SUM(E276:H276)+SUM(J276:N276)</f>
        <v>0</v>
      </c>
      <c r="P276" s="13"/>
      <c r="Q276" s="187"/>
    </row>
    <row r="277" spans="1:17" ht="15" customHeight="1" x14ac:dyDescent="0.25">
      <c r="A277" s="187"/>
      <c r="B277" s="497" t="str">
        <f>CONCATENATE("Februar ",$B$44)</f>
        <v>Februar 2027</v>
      </c>
      <c r="C277" s="498"/>
      <c r="D277" s="499"/>
      <c r="E277" s="40">
        <v>0</v>
      </c>
      <c r="F277" s="41"/>
      <c r="G277" s="41"/>
      <c r="H277" s="41"/>
      <c r="I277" s="42">
        <f t="shared" si="88"/>
        <v>0</v>
      </c>
      <c r="J277" s="21">
        <f t="shared" si="89"/>
        <v>0</v>
      </c>
      <c r="K277" s="21">
        <f t="shared" si="90"/>
        <v>0</v>
      </c>
      <c r="L277" s="21">
        <f t="shared" si="91"/>
        <v>0</v>
      </c>
      <c r="M277" s="21">
        <f t="shared" si="92"/>
        <v>0</v>
      </c>
      <c r="N277" s="22">
        <f t="shared" si="93"/>
        <v>0</v>
      </c>
      <c r="O277" s="47">
        <f t="shared" si="94"/>
        <v>0</v>
      </c>
      <c r="P277" s="13"/>
      <c r="Q277" s="187"/>
    </row>
    <row r="278" spans="1:17" ht="15" customHeight="1" x14ac:dyDescent="0.25">
      <c r="A278" s="187"/>
      <c r="B278" s="497" t="str">
        <f>CONCATENATE("März ",$B$44)</f>
        <v>März 2027</v>
      </c>
      <c r="C278" s="498"/>
      <c r="D278" s="499"/>
      <c r="E278" s="40">
        <v>0</v>
      </c>
      <c r="F278" s="41"/>
      <c r="G278" s="41"/>
      <c r="H278" s="41"/>
      <c r="I278" s="42">
        <f t="shared" si="88"/>
        <v>0</v>
      </c>
      <c r="J278" s="21">
        <f t="shared" si="89"/>
        <v>0</v>
      </c>
      <c r="K278" s="21">
        <f t="shared" si="90"/>
        <v>0</v>
      </c>
      <c r="L278" s="21">
        <f t="shared" si="91"/>
        <v>0</v>
      </c>
      <c r="M278" s="21">
        <f t="shared" si="92"/>
        <v>0</v>
      </c>
      <c r="N278" s="22">
        <f t="shared" si="93"/>
        <v>0</v>
      </c>
      <c r="O278" s="47">
        <f t="shared" si="94"/>
        <v>0</v>
      </c>
      <c r="P278" s="13"/>
      <c r="Q278" s="187"/>
    </row>
    <row r="279" spans="1:17" ht="15" customHeight="1" x14ac:dyDescent="0.25">
      <c r="A279" s="187"/>
      <c r="B279" s="497" t="str">
        <f>CONCATENATE("April ",$B$44)</f>
        <v>April 2027</v>
      </c>
      <c r="C279" s="498"/>
      <c r="D279" s="499"/>
      <c r="E279" s="40">
        <v>0</v>
      </c>
      <c r="F279" s="41"/>
      <c r="G279" s="41"/>
      <c r="H279" s="41"/>
      <c r="I279" s="42">
        <f t="shared" si="88"/>
        <v>0</v>
      </c>
      <c r="J279" s="21">
        <f t="shared" si="89"/>
        <v>0</v>
      </c>
      <c r="K279" s="21">
        <f t="shared" si="90"/>
        <v>0</v>
      </c>
      <c r="L279" s="21">
        <f t="shared" si="91"/>
        <v>0</v>
      </c>
      <c r="M279" s="21">
        <f t="shared" si="92"/>
        <v>0</v>
      </c>
      <c r="N279" s="22">
        <f t="shared" si="93"/>
        <v>0</v>
      </c>
      <c r="O279" s="47">
        <f t="shared" si="94"/>
        <v>0</v>
      </c>
      <c r="P279" s="13"/>
      <c r="Q279" s="187"/>
    </row>
    <row r="280" spans="1:17" ht="15" customHeight="1" x14ac:dyDescent="0.25">
      <c r="A280" s="187"/>
      <c r="B280" s="497" t="str">
        <f>CONCATENATE("Mai ",$B$44)</f>
        <v>Mai 2027</v>
      </c>
      <c r="C280" s="498"/>
      <c r="D280" s="499"/>
      <c r="E280" s="40">
        <v>0</v>
      </c>
      <c r="F280" s="41"/>
      <c r="G280" s="41"/>
      <c r="H280" s="41"/>
      <c r="I280" s="42">
        <f t="shared" si="88"/>
        <v>0</v>
      </c>
      <c r="J280" s="21">
        <f t="shared" si="89"/>
        <v>0</v>
      </c>
      <c r="K280" s="21">
        <f t="shared" si="90"/>
        <v>0</v>
      </c>
      <c r="L280" s="21">
        <f t="shared" si="91"/>
        <v>0</v>
      </c>
      <c r="M280" s="21">
        <f t="shared" si="92"/>
        <v>0</v>
      </c>
      <c r="N280" s="22">
        <f t="shared" si="93"/>
        <v>0</v>
      </c>
      <c r="O280" s="47">
        <f t="shared" si="94"/>
        <v>0</v>
      </c>
      <c r="P280" s="13"/>
      <c r="Q280" s="187"/>
    </row>
    <row r="281" spans="1:17" ht="15" customHeight="1" x14ac:dyDescent="0.25">
      <c r="A281" s="187"/>
      <c r="B281" s="497" t="str">
        <f>CONCATENATE("Juni ",$B$44)</f>
        <v>Juni 2027</v>
      </c>
      <c r="C281" s="498"/>
      <c r="D281" s="499"/>
      <c r="E281" s="40">
        <v>0</v>
      </c>
      <c r="F281" s="41"/>
      <c r="G281" s="41"/>
      <c r="H281" s="41"/>
      <c r="I281" s="42">
        <f t="shared" si="88"/>
        <v>0</v>
      </c>
      <c r="J281" s="21">
        <f t="shared" si="89"/>
        <v>0</v>
      </c>
      <c r="K281" s="21">
        <f t="shared" si="90"/>
        <v>0</v>
      </c>
      <c r="L281" s="21">
        <f t="shared" si="91"/>
        <v>0</v>
      </c>
      <c r="M281" s="21">
        <f t="shared" si="92"/>
        <v>0</v>
      </c>
      <c r="N281" s="22">
        <f t="shared" si="93"/>
        <v>0</v>
      </c>
      <c r="O281" s="47">
        <f t="shared" si="94"/>
        <v>0</v>
      </c>
      <c r="P281" s="13"/>
      <c r="Q281" s="187"/>
    </row>
    <row r="282" spans="1:17" ht="15" customHeight="1" x14ac:dyDescent="0.25">
      <c r="A282" s="187"/>
      <c r="B282" s="497" t="str">
        <f>CONCATENATE("Juli ",$B$44)</f>
        <v>Juli 2027</v>
      </c>
      <c r="C282" s="498"/>
      <c r="D282" s="499"/>
      <c r="E282" s="40">
        <v>0</v>
      </c>
      <c r="F282" s="41"/>
      <c r="G282" s="41"/>
      <c r="H282" s="41"/>
      <c r="I282" s="42">
        <f t="shared" si="88"/>
        <v>0</v>
      </c>
      <c r="J282" s="21">
        <f t="shared" si="89"/>
        <v>0</v>
      </c>
      <c r="K282" s="21">
        <f t="shared" si="90"/>
        <v>0</v>
      </c>
      <c r="L282" s="21">
        <f t="shared" si="91"/>
        <v>0</v>
      </c>
      <c r="M282" s="21">
        <f t="shared" si="92"/>
        <v>0</v>
      </c>
      <c r="N282" s="22">
        <f t="shared" si="93"/>
        <v>0</v>
      </c>
      <c r="O282" s="47">
        <f t="shared" si="94"/>
        <v>0</v>
      </c>
      <c r="P282" s="13"/>
      <c r="Q282" s="187"/>
    </row>
    <row r="283" spans="1:17" ht="15" customHeight="1" x14ac:dyDescent="0.25">
      <c r="A283" s="187"/>
      <c r="B283" s="497" t="str">
        <f>CONCATENATE("August ",$B$44)</f>
        <v>August 2027</v>
      </c>
      <c r="C283" s="498"/>
      <c r="D283" s="499"/>
      <c r="E283" s="40">
        <v>0</v>
      </c>
      <c r="F283" s="41"/>
      <c r="G283" s="41"/>
      <c r="H283" s="41"/>
      <c r="I283" s="42">
        <f t="shared" si="88"/>
        <v>0</v>
      </c>
      <c r="J283" s="21">
        <f t="shared" si="89"/>
        <v>0</v>
      </c>
      <c r="K283" s="21">
        <f t="shared" si="90"/>
        <v>0</v>
      </c>
      <c r="L283" s="21">
        <f t="shared" si="91"/>
        <v>0</v>
      </c>
      <c r="M283" s="21">
        <f t="shared" si="92"/>
        <v>0</v>
      </c>
      <c r="N283" s="22">
        <f t="shared" si="93"/>
        <v>0</v>
      </c>
      <c r="O283" s="47">
        <f t="shared" si="94"/>
        <v>0</v>
      </c>
      <c r="P283" s="13"/>
      <c r="Q283" s="187"/>
    </row>
    <row r="284" spans="1:17" ht="15" customHeight="1" x14ac:dyDescent="0.25">
      <c r="A284" s="187"/>
      <c r="B284" s="497" t="str">
        <f>CONCATENATE("September ",$B$44)</f>
        <v>September 2027</v>
      </c>
      <c r="C284" s="498"/>
      <c r="D284" s="499"/>
      <c r="E284" s="40">
        <v>0</v>
      </c>
      <c r="F284" s="41"/>
      <c r="G284" s="41"/>
      <c r="H284" s="41"/>
      <c r="I284" s="42">
        <f t="shared" si="88"/>
        <v>0</v>
      </c>
      <c r="J284" s="21">
        <f t="shared" si="89"/>
        <v>0</v>
      </c>
      <c r="K284" s="21">
        <f t="shared" si="90"/>
        <v>0</v>
      </c>
      <c r="L284" s="21">
        <f t="shared" si="91"/>
        <v>0</v>
      </c>
      <c r="M284" s="21">
        <f t="shared" si="92"/>
        <v>0</v>
      </c>
      <c r="N284" s="22">
        <f t="shared" si="93"/>
        <v>0</v>
      </c>
      <c r="O284" s="47">
        <f t="shared" si="94"/>
        <v>0</v>
      </c>
      <c r="P284" s="13"/>
      <c r="Q284" s="187"/>
    </row>
    <row r="285" spans="1:17" ht="15" customHeight="1" x14ac:dyDescent="0.25">
      <c r="A285" s="187"/>
      <c r="B285" s="497" t="str">
        <f>CONCATENATE("Oktober ",$B$44)</f>
        <v>Oktober 2027</v>
      </c>
      <c r="C285" s="498"/>
      <c r="D285" s="499"/>
      <c r="E285" s="40">
        <v>0</v>
      </c>
      <c r="F285" s="41"/>
      <c r="G285" s="41"/>
      <c r="H285" s="41"/>
      <c r="I285" s="42">
        <f t="shared" si="88"/>
        <v>0</v>
      </c>
      <c r="J285" s="21">
        <f t="shared" si="89"/>
        <v>0</v>
      </c>
      <c r="K285" s="21">
        <f t="shared" si="90"/>
        <v>0</v>
      </c>
      <c r="L285" s="21">
        <f t="shared" si="91"/>
        <v>0</v>
      </c>
      <c r="M285" s="21">
        <f t="shared" si="92"/>
        <v>0</v>
      </c>
      <c r="N285" s="22">
        <f t="shared" si="93"/>
        <v>0</v>
      </c>
      <c r="O285" s="47">
        <f t="shared" si="94"/>
        <v>0</v>
      </c>
      <c r="P285" s="13"/>
      <c r="Q285" s="187"/>
    </row>
    <row r="286" spans="1:17" ht="15" customHeight="1" x14ac:dyDescent="0.25">
      <c r="A286" s="187"/>
      <c r="B286" s="497" t="str">
        <f>CONCATENATE("November ",$B$44)</f>
        <v>November 2027</v>
      </c>
      <c r="C286" s="498"/>
      <c r="D286" s="499"/>
      <c r="E286" s="40">
        <v>0</v>
      </c>
      <c r="F286" s="41"/>
      <c r="G286" s="41"/>
      <c r="H286" s="41"/>
      <c r="I286" s="42">
        <f t="shared" si="88"/>
        <v>0</v>
      </c>
      <c r="J286" s="21">
        <f t="shared" si="89"/>
        <v>0</v>
      </c>
      <c r="K286" s="21">
        <f t="shared" si="90"/>
        <v>0</v>
      </c>
      <c r="L286" s="21">
        <f t="shared" si="91"/>
        <v>0</v>
      </c>
      <c r="M286" s="21">
        <f t="shared" si="92"/>
        <v>0</v>
      </c>
      <c r="N286" s="22">
        <f t="shared" si="93"/>
        <v>0</v>
      </c>
      <c r="O286" s="47">
        <f t="shared" si="94"/>
        <v>0</v>
      </c>
      <c r="P286" s="13"/>
      <c r="Q286" s="187"/>
    </row>
    <row r="287" spans="1:17" ht="15" customHeight="1" x14ac:dyDescent="0.25">
      <c r="A287" s="187"/>
      <c r="B287" s="497" t="str">
        <f>CONCATENATE("Jahressonderzahlung ",$B$44)</f>
        <v>Jahressonderzahlung 2027</v>
      </c>
      <c r="C287" s="498"/>
      <c r="D287" s="499"/>
      <c r="E287" s="40">
        <v>0</v>
      </c>
      <c r="F287" s="41"/>
      <c r="G287" s="41"/>
      <c r="H287" s="41"/>
      <c r="I287" s="42">
        <f t="shared" si="88"/>
        <v>0</v>
      </c>
      <c r="J287" s="21">
        <f t="shared" si="89"/>
        <v>0</v>
      </c>
      <c r="K287" s="21">
        <f t="shared" si="90"/>
        <v>0</v>
      </c>
      <c r="L287" s="21">
        <f t="shared" si="91"/>
        <v>0</v>
      </c>
      <c r="M287" s="21">
        <f t="shared" si="92"/>
        <v>0</v>
      </c>
      <c r="N287" s="22">
        <f>ROUND($I287*$O$17,2)</f>
        <v>0</v>
      </c>
      <c r="O287" s="47">
        <f t="shared" si="94"/>
        <v>0</v>
      </c>
      <c r="P287" s="13"/>
      <c r="Q287" s="187"/>
    </row>
    <row r="288" spans="1:17" ht="15" customHeight="1" x14ac:dyDescent="0.25">
      <c r="A288" s="187"/>
      <c r="B288" s="497" t="str">
        <f>CONCATENATE("Dezember ",$B$44)</f>
        <v>Dezember 2027</v>
      </c>
      <c r="C288" s="498"/>
      <c r="D288" s="499"/>
      <c r="E288" s="40">
        <v>0</v>
      </c>
      <c r="F288" s="41"/>
      <c r="G288" s="41"/>
      <c r="H288" s="41"/>
      <c r="I288" s="42">
        <f t="shared" si="88"/>
        <v>0</v>
      </c>
      <c r="J288" s="21">
        <f t="shared" si="89"/>
        <v>0</v>
      </c>
      <c r="K288" s="21">
        <f t="shared" si="90"/>
        <v>0</v>
      </c>
      <c r="L288" s="21">
        <f t="shared" si="91"/>
        <v>0</v>
      </c>
      <c r="M288" s="21">
        <f t="shared" si="92"/>
        <v>0</v>
      </c>
      <c r="N288" s="22">
        <f>ROUND($I288*$O$17,2)+ROUND($I288*$O$18,2)+ROUND($I288*$O$19,2)+ROUND($I288*$O$20,2)</f>
        <v>0</v>
      </c>
      <c r="O288" s="47">
        <f t="shared" si="94"/>
        <v>0</v>
      </c>
      <c r="P288" s="13"/>
      <c r="Q288" s="187"/>
    </row>
    <row r="289" spans="1:17" ht="15" customHeight="1" x14ac:dyDescent="0.25">
      <c r="A289" s="187"/>
      <c r="B289" s="497" t="str">
        <f>CONCATENATE("Leistungsentgelt ",$B$44)</f>
        <v>Leistungsentgelt 2027</v>
      </c>
      <c r="C289" s="498"/>
      <c r="D289" s="499"/>
      <c r="E289" s="40">
        <v>0</v>
      </c>
      <c r="F289" s="41"/>
      <c r="G289" s="41"/>
      <c r="H289" s="41"/>
      <c r="I289" s="42">
        <f t="shared" si="88"/>
        <v>0</v>
      </c>
      <c r="J289" s="21">
        <f t="shared" si="89"/>
        <v>0</v>
      </c>
      <c r="K289" s="21">
        <f t="shared" si="90"/>
        <v>0</v>
      </c>
      <c r="L289" s="21">
        <f t="shared" si="91"/>
        <v>0</v>
      </c>
      <c r="M289" s="21">
        <f t="shared" si="92"/>
        <v>0</v>
      </c>
      <c r="N289" s="22">
        <f>ROUND($I289*$O$17,2)</f>
        <v>0</v>
      </c>
      <c r="O289" s="47">
        <f t="shared" si="94"/>
        <v>0</v>
      </c>
      <c r="P289" s="13"/>
      <c r="Q289" s="187"/>
    </row>
    <row r="290" spans="1:17" ht="15" customHeight="1" thickBot="1" x14ac:dyDescent="0.3">
      <c r="A290" s="187"/>
      <c r="B290" s="573" t="str">
        <f>CONCATENATE("gesamt ",$B$44)</f>
        <v>gesamt 2027</v>
      </c>
      <c r="C290" s="574"/>
      <c r="D290" s="575"/>
      <c r="E290" s="23">
        <f t="shared" ref="E290:N290" si="95">SUM(E276:E289)</f>
        <v>0</v>
      </c>
      <c r="F290" s="24">
        <f t="shared" si="95"/>
        <v>0</v>
      </c>
      <c r="G290" s="24">
        <f t="shared" si="95"/>
        <v>0</v>
      </c>
      <c r="H290" s="24">
        <f t="shared" si="95"/>
        <v>0</v>
      </c>
      <c r="I290" s="24">
        <f t="shared" si="95"/>
        <v>0</v>
      </c>
      <c r="J290" s="24">
        <f t="shared" si="95"/>
        <v>0</v>
      </c>
      <c r="K290" s="24">
        <f t="shared" si="95"/>
        <v>0</v>
      </c>
      <c r="L290" s="24">
        <f t="shared" si="95"/>
        <v>0</v>
      </c>
      <c r="M290" s="24">
        <f t="shared" si="95"/>
        <v>0</v>
      </c>
      <c r="N290" s="45">
        <f t="shared" si="95"/>
        <v>0</v>
      </c>
      <c r="O290" s="50">
        <f t="shared" si="94"/>
        <v>0</v>
      </c>
      <c r="P290" s="13"/>
      <c r="Q290" s="187"/>
    </row>
    <row r="291" spans="1:17" ht="15" customHeight="1" x14ac:dyDescent="0.25">
      <c r="A291" s="187"/>
      <c r="B291" s="9" t="s">
        <v>89</v>
      </c>
      <c r="C291" s="187"/>
      <c r="D291" s="187"/>
      <c r="E291" s="187"/>
      <c r="F291" s="187"/>
      <c r="G291" s="187"/>
      <c r="H291" s="187"/>
      <c r="I291" s="187"/>
      <c r="J291" s="187"/>
      <c r="K291" s="187"/>
      <c r="L291" s="500" t="str">
        <f>CONCATENATE("Berufsgenossenschaft ",$B$44)</f>
        <v>Berufsgenossenschaft 2027</v>
      </c>
      <c r="M291" s="501"/>
      <c r="N291" s="502"/>
      <c r="O291" s="48">
        <v>0</v>
      </c>
      <c r="P291" s="13"/>
      <c r="Q291" s="187"/>
    </row>
    <row r="292" spans="1:17" ht="15" customHeight="1" thickBot="1" x14ac:dyDescent="0.3">
      <c r="A292" s="187"/>
      <c r="B292" s="9" t="s">
        <v>85</v>
      </c>
      <c r="C292" s="187"/>
      <c r="D292" s="187"/>
      <c r="E292" s="187"/>
      <c r="F292" s="187"/>
      <c r="G292" s="187"/>
      <c r="H292" s="187"/>
      <c r="I292" s="187"/>
      <c r="J292" s="187"/>
      <c r="K292" s="187"/>
      <c r="L292" s="503" t="str">
        <f>CONCATENATE("Personalausgaben ",$B$44)</f>
        <v>Personalausgaben 2027</v>
      </c>
      <c r="M292" s="504"/>
      <c r="N292" s="505"/>
      <c r="O292" s="49">
        <f>SUM(O290:O291)</f>
        <v>0</v>
      </c>
      <c r="P292" s="13"/>
      <c r="Q292" s="187"/>
    </row>
    <row r="293" spans="1:17" ht="15" customHeight="1" thickBot="1" x14ac:dyDescent="0.3"/>
    <row r="294" spans="1:17" ht="15" customHeight="1" x14ac:dyDescent="0.25">
      <c r="B294" s="475">
        <v>2028</v>
      </c>
      <c r="C294" s="476"/>
      <c r="D294" s="476"/>
      <c r="E294" s="476"/>
      <c r="F294" s="476"/>
      <c r="G294" s="476"/>
      <c r="H294" s="476"/>
      <c r="I294" s="476"/>
      <c r="J294" s="476"/>
      <c r="K294" s="476"/>
      <c r="L294" s="476"/>
      <c r="M294" s="476"/>
      <c r="N294" s="476"/>
      <c r="O294" s="477"/>
    </row>
    <row r="295" spans="1:17" ht="15" customHeight="1" thickBot="1" x14ac:dyDescent="0.3">
      <c r="B295" s="478"/>
      <c r="C295" s="479"/>
      <c r="D295" s="479"/>
      <c r="E295" s="479"/>
      <c r="F295" s="479"/>
      <c r="G295" s="479"/>
      <c r="H295" s="479"/>
      <c r="I295" s="479"/>
      <c r="J295" s="479"/>
      <c r="K295" s="479"/>
      <c r="L295" s="479"/>
      <c r="M295" s="479"/>
      <c r="N295" s="479"/>
      <c r="O295" s="480"/>
    </row>
    <row r="296" spans="1:17" ht="15" customHeight="1" thickBot="1" x14ac:dyDescent="0.3">
      <c r="B296" s="481" t="s">
        <v>88</v>
      </c>
      <c r="C296" s="482"/>
      <c r="D296" s="483"/>
      <c r="E296" s="487" t="s">
        <v>83</v>
      </c>
      <c r="F296" s="188" t="s">
        <v>82</v>
      </c>
      <c r="G296" s="487" t="s">
        <v>86</v>
      </c>
      <c r="H296" s="489" t="s">
        <v>84</v>
      </c>
      <c r="I296" s="491" t="s">
        <v>90</v>
      </c>
      <c r="J296" s="493" t="s">
        <v>64</v>
      </c>
      <c r="K296" s="494"/>
      <c r="L296" s="494"/>
      <c r="M296" s="494"/>
      <c r="N296" s="494"/>
      <c r="O296" s="495" t="s">
        <v>52</v>
      </c>
    </row>
    <row r="297" spans="1:17" ht="15" customHeight="1" thickBot="1" x14ac:dyDescent="0.3">
      <c r="B297" s="484"/>
      <c r="C297" s="485"/>
      <c r="D297" s="486"/>
      <c r="E297" s="488"/>
      <c r="F297" s="10" t="s">
        <v>87</v>
      </c>
      <c r="G297" s="488"/>
      <c r="H297" s="490"/>
      <c r="I297" s="492"/>
      <c r="J297" s="8" t="s">
        <v>78</v>
      </c>
      <c r="K297" s="8" t="s">
        <v>79</v>
      </c>
      <c r="L297" s="8" t="s">
        <v>80</v>
      </c>
      <c r="M297" s="8" t="s">
        <v>81</v>
      </c>
      <c r="N297" s="43" t="s">
        <v>120</v>
      </c>
      <c r="O297" s="496"/>
    </row>
    <row r="298" spans="1:17" ht="15" customHeight="1" x14ac:dyDescent="0.25">
      <c r="B298" s="560" t="str">
        <f>CONCATENATE("Januar ",$B$66)</f>
        <v>Januar 2028</v>
      </c>
      <c r="C298" s="561"/>
      <c r="D298" s="562"/>
      <c r="E298" s="37">
        <v>0</v>
      </c>
      <c r="F298" s="38"/>
      <c r="G298" s="38"/>
      <c r="H298" s="38"/>
      <c r="I298" s="39">
        <f t="shared" ref="I298:I303" si="96">SUM(E298:H298)</f>
        <v>0</v>
      </c>
      <c r="J298" s="19">
        <f t="shared" ref="J298:J303" si="97">ROUND($I298*$O$12,2)</f>
        <v>0</v>
      </c>
      <c r="K298" s="19">
        <f t="shared" ref="K298:K303" si="98">ROUND($I298*$O$13,2)</f>
        <v>0</v>
      </c>
      <c r="L298" s="19">
        <f t="shared" ref="L298:L303" si="99">ROUND($I298*$O$14,2)</f>
        <v>0</v>
      </c>
      <c r="M298" s="19">
        <f t="shared" ref="M298:M303" si="100">ROUND($I298*$O$15,2)</f>
        <v>0</v>
      </c>
      <c r="N298" s="20">
        <f>ROUND($I298*$O$17,2)+ROUND($I298*$O$18,2)+ROUND($I298*$O$19,2)+ROUND($I298*$O$20,2)</f>
        <v>0</v>
      </c>
      <c r="O298" s="46">
        <f t="shared" ref="O298:O304" si="101">SUM(E298:H298)+SUM(J298:N298)</f>
        <v>0</v>
      </c>
    </row>
    <row r="299" spans="1:17" ht="15" customHeight="1" x14ac:dyDescent="0.25">
      <c r="B299" s="497" t="str">
        <f>CONCATENATE("Februar ",$B$66)</f>
        <v>Februar 2028</v>
      </c>
      <c r="C299" s="498"/>
      <c r="D299" s="499"/>
      <c r="E299" s="40">
        <v>0</v>
      </c>
      <c r="F299" s="41"/>
      <c r="G299" s="41"/>
      <c r="H299" s="41"/>
      <c r="I299" s="42">
        <f t="shared" si="96"/>
        <v>0</v>
      </c>
      <c r="J299" s="21">
        <f t="shared" si="97"/>
        <v>0</v>
      </c>
      <c r="K299" s="21">
        <f t="shared" si="98"/>
        <v>0</v>
      </c>
      <c r="L299" s="21">
        <f t="shared" si="99"/>
        <v>0</v>
      </c>
      <c r="M299" s="21">
        <f t="shared" si="100"/>
        <v>0</v>
      </c>
      <c r="N299" s="22">
        <f t="shared" ref="N299:N303" si="102">ROUND($I299*$O$17,2)+ROUND($I299*$O$18,2)+ROUND($I299*$O$19,2)+ROUND($I299*$O$20,2)</f>
        <v>0</v>
      </c>
      <c r="O299" s="47">
        <f t="shared" si="101"/>
        <v>0</v>
      </c>
    </row>
    <row r="300" spans="1:17" ht="15" customHeight="1" x14ac:dyDescent="0.25">
      <c r="B300" s="497" t="str">
        <f>CONCATENATE("März ",$B$66)</f>
        <v>März 2028</v>
      </c>
      <c r="C300" s="498"/>
      <c r="D300" s="499"/>
      <c r="E300" s="40">
        <v>0</v>
      </c>
      <c r="F300" s="41"/>
      <c r="G300" s="41"/>
      <c r="H300" s="41"/>
      <c r="I300" s="42">
        <f t="shared" si="96"/>
        <v>0</v>
      </c>
      <c r="J300" s="21">
        <f t="shared" si="97"/>
        <v>0</v>
      </c>
      <c r="K300" s="21">
        <f t="shared" si="98"/>
        <v>0</v>
      </c>
      <c r="L300" s="21">
        <f t="shared" si="99"/>
        <v>0</v>
      </c>
      <c r="M300" s="21">
        <f t="shared" si="100"/>
        <v>0</v>
      </c>
      <c r="N300" s="22">
        <f t="shared" si="102"/>
        <v>0</v>
      </c>
      <c r="O300" s="47">
        <f t="shared" si="101"/>
        <v>0</v>
      </c>
    </row>
    <row r="301" spans="1:17" ht="15" customHeight="1" x14ac:dyDescent="0.25">
      <c r="B301" s="497" t="str">
        <f>CONCATENATE("April ",$B$66)</f>
        <v>April 2028</v>
      </c>
      <c r="C301" s="498"/>
      <c r="D301" s="499"/>
      <c r="E301" s="40">
        <v>0</v>
      </c>
      <c r="F301" s="41"/>
      <c r="G301" s="41"/>
      <c r="H301" s="41"/>
      <c r="I301" s="42">
        <f t="shared" si="96"/>
        <v>0</v>
      </c>
      <c r="J301" s="21">
        <f t="shared" si="97"/>
        <v>0</v>
      </c>
      <c r="K301" s="21">
        <f t="shared" si="98"/>
        <v>0</v>
      </c>
      <c r="L301" s="21">
        <f t="shared" si="99"/>
        <v>0</v>
      </c>
      <c r="M301" s="21">
        <f t="shared" si="100"/>
        <v>0</v>
      </c>
      <c r="N301" s="22">
        <f t="shared" si="102"/>
        <v>0</v>
      </c>
      <c r="O301" s="47">
        <f t="shared" si="101"/>
        <v>0</v>
      </c>
    </row>
    <row r="302" spans="1:17" ht="15" customHeight="1" x14ac:dyDescent="0.25">
      <c r="B302" s="497" t="str">
        <f>CONCATENATE("Mai ",$B$66)</f>
        <v>Mai 2028</v>
      </c>
      <c r="C302" s="498"/>
      <c r="D302" s="499"/>
      <c r="E302" s="40">
        <v>0</v>
      </c>
      <c r="F302" s="41"/>
      <c r="G302" s="41"/>
      <c r="H302" s="41"/>
      <c r="I302" s="42">
        <f t="shared" si="96"/>
        <v>0</v>
      </c>
      <c r="J302" s="21">
        <f t="shared" si="97"/>
        <v>0</v>
      </c>
      <c r="K302" s="21">
        <f t="shared" si="98"/>
        <v>0</v>
      </c>
      <c r="L302" s="21">
        <f t="shared" si="99"/>
        <v>0</v>
      </c>
      <c r="M302" s="21">
        <f t="shared" si="100"/>
        <v>0</v>
      </c>
      <c r="N302" s="22">
        <f t="shared" si="102"/>
        <v>0</v>
      </c>
      <c r="O302" s="47">
        <f t="shared" si="101"/>
        <v>0</v>
      </c>
    </row>
    <row r="303" spans="1:17" ht="15" customHeight="1" x14ac:dyDescent="0.25">
      <c r="B303" s="497" t="str">
        <f>CONCATENATE("Juni ",$B$66)</f>
        <v>Juni 2028</v>
      </c>
      <c r="C303" s="498"/>
      <c r="D303" s="499"/>
      <c r="E303" s="40">
        <v>0</v>
      </c>
      <c r="F303" s="41"/>
      <c r="G303" s="41"/>
      <c r="H303" s="41"/>
      <c r="I303" s="42">
        <f t="shared" si="96"/>
        <v>0</v>
      </c>
      <c r="J303" s="21">
        <f t="shared" si="97"/>
        <v>0</v>
      </c>
      <c r="K303" s="21">
        <f t="shared" si="98"/>
        <v>0</v>
      </c>
      <c r="L303" s="21">
        <f t="shared" si="99"/>
        <v>0</v>
      </c>
      <c r="M303" s="21">
        <f t="shared" si="100"/>
        <v>0</v>
      </c>
      <c r="N303" s="22">
        <f t="shared" si="102"/>
        <v>0</v>
      </c>
      <c r="O303" s="47">
        <f t="shared" si="101"/>
        <v>0</v>
      </c>
    </row>
    <row r="304" spans="1:17" ht="15" customHeight="1" thickBot="1" x14ac:dyDescent="0.3">
      <c r="B304" s="573" t="str">
        <f>CONCATENATE("gesamt ",$B$66)</f>
        <v>gesamt 2028</v>
      </c>
      <c r="C304" s="574"/>
      <c r="D304" s="575"/>
      <c r="E304" s="23">
        <f t="shared" ref="E304:N304" si="103">SUM(E298:E303)</f>
        <v>0</v>
      </c>
      <c r="F304" s="24">
        <f t="shared" si="103"/>
        <v>0</v>
      </c>
      <c r="G304" s="24">
        <f t="shared" si="103"/>
        <v>0</v>
      </c>
      <c r="H304" s="24">
        <f t="shared" si="103"/>
        <v>0</v>
      </c>
      <c r="I304" s="24">
        <f t="shared" si="103"/>
        <v>0</v>
      </c>
      <c r="J304" s="24">
        <f t="shared" si="103"/>
        <v>0</v>
      </c>
      <c r="K304" s="24">
        <f t="shared" si="103"/>
        <v>0</v>
      </c>
      <c r="L304" s="24">
        <f t="shared" si="103"/>
        <v>0</v>
      </c>
      <c r="M304" s="24">
        <f t="shared" si="103"/>
        <v>0</v>
      </c>
      <c r="N304" s="45">
        <f t="shared" si="103"/>
        <v>0</v>
      </c>
      <c r="O304" s="50">
        <f t="shared" si="101"/>
        <v>0</v>
      </c>
    </row>
    <row r="305" spans="1:17" ht="15" customHeight="1" x14ac:dyDescent="0.25">
      <c r="B305" s="9" t="s">
        <v>89</v>
      </c>
      <c r="C305" s="187"/>
      <c r="D305" s="187"/>
      <c r="E305" s="187"/>
      <c r="F305" s="187"/>
      <c r="G305" s="187"/>
      <c r="H305" s="187"/>
      <c r="I305" s="187"/>
      <c r="J305" s="187"/>
      <c r="K305" s="187"/>
      <c r="L305" s="500" t="str">
        <f>CONCATENATE("Berufsgenossenschaft ",$B$66)</f>
        <v>Berufsgenossenschaft 2028</v>
      </c>
      <c r="M305" s="501"/>
      <c r="N305" s="502"/>
      <c r="O305" s="48">
        <v>0</v>
      </c>
    </row>
    <row r="306" spans="1:17" ht="15" customHeight="1" thickBot="1" x14ac:dyDescent="0.3">
      <c r="B306" s="9" t="s">
        <v>85</v>
      </c>
      <c r="C306" s="187"/>
      <c r="D306" s="187"/>
      <c r="E306" s="187"/>
      <c r="F306" s="187"/>
      <c r="G306" s="187"/>
      <c r="H306" s="187"/>
      <c r="I306" s="187"/>
      <c r="J306" s="187"/>
      <c r="K306" s="187"/>
      <c r="L306" s="503" t="str">
        <f>CONCATENATE("Personalausgaben ",$B$66)</f>
        <v>Personalausgaben 2028</v>
      </c>
      <c r="M306" s="504"/>
      <c r="N306" s="505"/>
      <c r="O306" s="49">
        <f>SUM(O304:O305)</f>
        <v>0</v>
      </c>
    </row>
    <row r="307" spans="1:17" ht="15" customHeight="1" thickBot="1" x14ac:dyDescent="0.3">
      <c r="A307" s="187"/>
      <c r="B307" s="506" t="s">
        <v>58</v>
      </c>
      <c r="C307" s="507"/>
      <c r="D307" s="507"/>
      <c r="E307" s="507"/>
      <c r="F307" s="507"/>
      <c r="G307" s="507"/>
      <c r="H307" s="507"/>
      <c r="I307" s="508" t="str">
        <f>IF(E311&lt;&gt;0,E311,"")</f>
        <v>MA 5</v>
      </c>
      <c r="J307" s="508"/>
      <c r="K307" s="508"/>
      <c r="L307" s="508"/>
      <c r="M307" s="508"/>
      <c r="N307" s="508"/>
      <c r="O307" s="509"/>
      <c r="P307" s="17"/>
      <c r="Q307" s="187"/>
    </row>
    <row r="308" spans="1:17" ht="15" customHeight="1" x14ac:dyDescent="0.25">
      <c r="A308" s="187"/>
      <c r="B308" s="529" t="s">
        <v>208</v>
      </c>
      <c r="C308" s="530"/>
      <c r="D308" s="530"/>
      <c r="E308" s="530"/>
      <c r="F308" s="530"/>
      <c r="G308" s="530"/>
      <c r="H308" s="530"/>
      <c r="I308" s="530"/>
      <c r="J308" s="530"/>
      <c r="K308" s="530"/>
      <c r="L308" s="530"/>
      <c r="M308" s="530"/>
      <c r="N308" s="530"/>
      <c r="O308" s="531"/>
      <c r="P308" s="18"/>
      <c r="Q308" s="187"/>
    </row>
    <row r="309" spans="1:17" ht="15" customHeight="1" thickBot="1" x14ac:dyDescent="0.3">
      <c r="A309" s="187"/>
      <c r="B309" s="532" t="s">
        <v>97</v>
      </c>
      <c r="C309" s="533"/>
      <c r="D309" s="533"/>
      <c r="E309" s="533"/>
      <c r="F309" s="533"/>
      <c r="G309" s="533"/>
      <c r="H309" s="533"/>
      <c r="I309" s="533"/>
      <c r="J309" s="533"/>
      <c r="K309" s="533"/>
      <c r="L309" s="533"/>
      <c r="M309" s="533"/>
      <c r="N309" s="533"/>
      <c r="O309" s="534"/>
      <c r="P309" s="18"/>
      <c r="Q309" s="187"/>
    </row>
    <row r="310" spans="1:17" ht="15" customHeight="1" thickBot="1" x14ac:dyDescent="0.3">
      <c r="A310" s="187"/>
      <c r="B310" s="187"/>
      <c r="C310" s="187"/>
      <c r="D310" s="187"/>
      <c r="E310" s="187"/>
      <c r="F310" s="187"/>
      <c r="G310" s="187"/>
      <c r="H310" s="187"/>
      <c r="I310" s="187"/>
      <c r="J310" s="187"/>
      <c r="K310" s="187"/>
      <c r="L310" s="187"/>
      <c r="M310" s="187"/>
      <c r="N310" s="187"/>
      <c r="O310" s="187"/>
      <c r="P310" s="13"/>
      <c r="Q310" s="187"/>
    </row>
    <row r="311" spans="1:17" ht="15" customHeight="1" x14ac:dyDescent="0.25">
      <c r="A311" s="187"/>
      <c r="B311" s="535" t="s">
        <v>59</v>
      </c>
      <c r="C311" s="536"/>
      <c r="D311" s="537"/>
      <c r="E311" s="538" t="s">
        <v>142</v>
      </c>
      <c r="F311" s="539"/>
      <c r="G311" s="539"/>
      <c r="H311" s="540"/>
      <c r="I311" s="541" t="s">
        <v>62</v>
      </c>
      <c r="J311" s="542"/>
      <c r="K311" s="543"/>
      <c r="L311" s="469"/>
      <c r="M311" s="547"/>
      <c r="N311" s="547"/>
      <c r="O311" s="470"/>
      <c r="P311" s="14"/>
      <c r="Q311" s="187"/>
    </row>
    <row r="312" spans="1:17" ht="15" customHeight="1" x14ac:dyDescent="0.25">
      <c r="A312" s="187"/>
      <c r="B312" s="551" t="s">
        <v>60</v>
      </c>
      <c r="C312" s="552"/>
      <c r="D312" s="553"/>
      <c r="E312" s="554"/>
      <c r="F312" s="555"/>
      <c r="G312" s="555"/>
      <c r="H312" s="556"/>
      <c r="I312" s="544"/>
      <c r="J312" s="545"/>
      <c r="K312" s="546"/>
      <c r="L312" s="548"/>
      <c r="M312" s="549"/>
      <c r="N312" s="549"/>
      <c r="O312" s="550"/>
      <c r="P312" s="14"/>
      <c r="Q312" s="187"/>
    </row>
    <row r="313" spans="1:17" ht="15" customHeight="1" thickBot="1" x14ac:dyDescent="0.3">
      <c r="A313" s="187"/>
      <c r="B313" s="570" t="s">
        <v>61</v>
      </c>
      <c r="C313" s="571"/>
      <c r="D313" s="572"/>
      <c r="E313" s="563"/>
      <c r="F313" s="533"/>
      <c r="G313" s="533"/>
      <c r="H313" s="534"/>
      <c r="I313" s="564" t="s">
        <v>63</v>
      </c>
      <c r="J313" s="565"/>
      <c r="K313" s="566"/>
      <c r="L313" s="567"/>
      <c r="M313" s="568"/>
      <c r="N313" s="568"/>
      <c r="O313" s="569"/>
      <c r="P313" s="14"/>
      <c r="Q313" s="187"/>
    </row>
    <row r="314" spans="1:17" ht="15" customHeight="1" thickBot="1" x14ac:dyDescent="0.3">
      <c r="A314" s="187"/>
      <c r="B314" s="187"/>
      <c r="C314" s="187"/>
      <c r="D314" s="187"/>
      <c r="E314" s="187"/>
      <c r="F314" s="187"/>
      <c r="G314" s="187"/>
      <c r="H314" s="187"/>
      <c r="I314" s="187"/>
      <c r="J314" s="187"/>
      <c r="K314" s="187"/>
      <c r="L314" s="187"/>
      <c r="M314" s="187"/>
      <c r="N314" s="187"/>
      <c r="O314" s="187"/>
      <c r="P314" s="13"/>
      <c r="Q314" s="187"/>
    </row>
    <row r="315" spans="1:17" ht="15" customHeight="1" thickBot="1" x14ac:dyDescent="0.3">
      <c r="A315" s="187"/>
      <c r="B315" s="463" t="s">
        <v>73</v>
      </c>
      <c r="C315" s="464"/>
      <c r="D315" s="465"/>
      <c r="E315" s="515"/>
      <c r="F315" s="516"/>
      <c r="G315" s="516"/>
      <c r="H315" s="516"/>
      <c r="I315" s="516"/>
      <c r="J315" s="516"/>
      <c r="K315" s="517"/>
      <c r="L315" s="187"/>
      <c r="M315" s="518" t="s">
        <v>64</v>
      </c>
      <c r="N315" s="519"/>
      <c r="O315" s="11">
        <f>SUM(O316:O319)</f>
        <v>0.19324999999999998</v>
      </c>
      <c r="P315" s="14"/>
      <c r="Q315" s="187"/>
    </row>
    <row r="316" spans="1:17" ht="15" customHeight="1" thickBot="1" x14ac:dyDescent="0.3">
      <c r="A316" s="187"/>
      <c r="B316" s="187"/>
      <c r="C316" s="187"/>
      <c r="D316" s="187"/>
      <c r="E316" s="187"/>
      <c r="F316" s="187"/>
      <c r="G316" s="187"/>
      <c r="H316" s="187"/>
      <c r="I316" s="187"/>
      <c r="J316" s="187"/>
      <c r="K316" s="187"/>
      <c r="L316" s="187"/>
      <c r="M316" s="520" t="s">
        <v>65</v>
      </c>
      <c r="N316" s="521"/>
      <c r="O316" s="144">
        <v>7.2999999999999995E-2</v>
      </c>
      <c r="P316" s="14"/>
      <c r="Q316" s="187"/>
    </row>
    <row r="317" spans="1:17" ht="15" customHeight="1" thickBot="1" x14ac:dyDescent="0.3">
      <c r="A317" s="187"/>
      <c r="B317" s="463" t="s">
        <v>74</v>
      </c>
      <c r="C317" s="464"/>
      <c r="D317" s="465"/>
      <c r="E317" s="27"/>
      <c r="F317" s="27"/>
      <c r="G317" s="27"/>
      <c r="H317" s="27"/>
      <c r="I317" s="27"/>
      <c r="J317" s="27"/>
      <c r="K317" s="28"/>
      <c r="L317" s="187"/>
      <c r="M317" s="522" t="s">
        <v>66</v>
      </c>
      <c r="N317" s="523"/>
      <c r="O317" s="25">
        <v>1.525E-2</v>
      </c>
      <c r="P317" s="14"/>
      <c r="Q317" s="187"/>
    </row>
    <row r="318" spans="1:17" ht="15" customHeight="1" x14ac:dyDescent="0.25">
      <c r="A318" s="187"/>
      <c r="B318" s="520" t="s">
        <v>77</v>
      </c>
      <c r="C318" s="559"/>
      <c r="D318" s="521"/>
      <c r="E318" s="29"/>
      <c r="F318" s="29"/>
      <c r="G318" s="29"/>
      <c r="H318" s="29"/>
      <c r="I318" s="29"/>
      <c r="J318" s="29"/>
      <c r="K318" s="30"/>
      <c r="L318" s="187"/>
      <c r="M318" s="522" t="s">
        <v>67</v>
      </c>
      <c r="N318" s="523"/>
      <c r="O318" s="196">
        <v>1.2E-2</v>
      </c>
      <c r="P318" s="14"/>
      <c r="Q318" s="187"/>
    </row>
    <row r="319" spans="1:17" ht="15" customHeight="1" thickBot="1" x14ac:dyDescent="0.3">
      <c r="A319" s="187"/>
      <c r="B319" s="522" t="s">
        <v>75</v>
      </c>
      <c r="C319" s="557"/>
      <c r="D319" s="523"/>
      <c r="E319" s="31"/>
      <c r="F319" s="31"/>
      <c r="G319" s="31"/>
      <c r="H319" s="31"/>
      <c r="I319" s="31"/>
      <c r="J319" s="31"/>
      <c r="K319" s="32"/>
      <c r="L319" s="187"/>
      <c r="M319" s="524" t="s">
        <v>68</v>
      </c>
      <c r="N319" s="525"/>
      <c r="O319" s="197">
        <v>9.2999999999999999E-2</v>
      </c>
      <c r="P319" s="14"/>
      <c r="Q319" s="187"/>
    </row>
    <row r="320" spans="1:17" ht="15" customHeight="1" thickBot="1" x14ac:dyDescent="0.3">
      <c r="A320" s="187"/>
      <c r="B320" s="524" t="s">
        <v>76</v>
      </c>
      <c r="C320" s="558"/>
      <c r="D320" s="525"/>
      <c r="E320" s="33">
        <v>1000</v>
      </c>
      <c r="F320" s="33"/>
      <c r="G320" s="33"/>
      <c r="H320" s="33"/>
      <c r="I320" s="33"/>
      <c r="J320" s="33"/>
      <c r="K320" s="34"/>
      <c r="L320" s="187"/>
      <c r="M320" s="518" t="s">
        <v>120</v>
      </c>
      <c r="N320" s="519"/>
      <c r="O320" s="11">
        <f>SUM(O321:O324)</f>
        <v>8.9999999999999998E-4</v>
      </c>
      <c r="P320" s="14"/>
      <c r="Q320" s="187"/>
    </row>
    <row r="321" spans="1:17" ht="15" customHeight="1" thickBot="1" x14ac:dyDescent="0.3">
      <c r="A321" s="187"/>
      <c r="B321" s="463" t="s">
        <v>147</v>
      </c>
      <c r="C321" s="464"/>
      <c r="D321" s="464"/>
      <c r="E321" s="464"/>
      <c r="F321" s="464"/>
      <c r="G321" s="464"/>
      <c r="H321" s="464"/>
      <c r="I321" s="464"/>
      <c r="J321" s="464"/>
      <c r="K321" s="526"/>
      <c r="L321" s="187"/>
      <c r="M321" s="108" t="s">
        <v>69</v>
      </c>
      <c r="N321" s="109"/>
      <c r="O321" s="107">
        <v>8.9999999999999998E-4</v>
      </c>
      <c r="P321" s="14"/>
      <c r="Q321" s="187"/>
    </row>
    <row r="322" spans="1:17" ht="15" customHeight="1" x14ac:dyDescent="0.25">
      <c r="A322" s="187"/>
      <c r="B322" s="520" t="s">
        <v>77</v>
      </c>
      <c r="C322" s="559"/>
      <c r="D322" s="521"/>
      <c r="E322" s="29"/>
      <c r="F322" s="29"/>
      <c r="G322" s="29"/>
      <c r="H322" s="29"/>
      <c r="I322" s="29"/>
      <c r="J322" s="29"/>
      <c r="K322" s="30"/>
      <c r="L322" s="187"/>
      <c r="M322" s="189" t="s">
        <v>70</v>
      </c>
      <c r="N322" s="190"/>
      <c r="O322" s="107">
        <v>0</v>
      </c>
      <c r="P322" s="14"/>
      <c r="Q322" s="187"/>
    </row>
    <row r="323" spans="1:17" ht="15" customHeight="1" x14ac:dyDescent="0.25">
      <c r="A323" s="187"/>
      <c r="B323" s="522" t="s">
        <v>75</v>
      </c>
      <c r="C323" s="557"/>
      <c r="D323" s="523"/>
      <c r="E323" s="31"/>
      <c r="F323" s="31"/>
      <c r="G323" s="31"/>
      <c r="H323" s="31"/>
      <c r="I323" s="31"/>
      <c r="J323" s="31"/>
      <c r="K323" s="32"/>
      <c r="L323" s="187"/>
      <c r="M323" s="527" t="s">
        <v>71</v>
      </c>
      <c r="N323" s="528"/>
      <c r="O323" s="25">
        <v>0</v>
      </c>
      <c r="P323" s="14"/>
      <c r="Q323" s="187"/>
    </row>
    <row r="324" spans="1:17" ht="15" customHeight="1" thickBot="1" x14ac:dyDescent="0.3">
      <c r="A324" s="187"/>
      <c r="B324" s="524" t="s">
        <v>76</v>
      </c>
      <c r="C324" s="558"/>
      <c r="D324" s="525"/>
      <c r="E324" s="33"/>
      <c r="F324" s="33"/>
      <c r="G324" s="33"/>
      <c r="H324" s="33"/>
      <c r="I324" s="33"/>
      <c r="J324" s="33"/>
      <c r="K324" s="34"/>
      <c r="L324" s="187"/>
      <c r="M324" s="513" t="s">
        <v>121</v>
      </c>
      <c r="N324" s="514"/>
      <c r="O324" s="26">
        <v>0</v>
      </c>
      <c r="P324" s="13"/>
      <c r="Q324" s="187"/>
    </row>
    <row r="325" spans="1:17" ht="15" customHeight="1" thickBot="1" x14ac:dyDescent="0.3">
      <c r="A325" s="187"/>
      <c r="B325" s="187"/>
      <c r="C325" s="187"/>
      <c r="D325" s="187"/>
      <c r="E325" s="187"/>
      <c r="F325" s="187"/>
      <c r="G325" s="187"/>
      <c r="H325" s="187"/>
      <c r="I325" s="187"/>
      <c r="J325" s="187"/>
      <c r="K325" s="187"/>
      <c r="L325" s="187"/>
      <c r="M325" s="187"/>
      <c r="N325" s="187"/>
      <c r="O325" s="187"/>
      <c r="P325" s="13"/>
      <c r="Q325" s="187"/>
    </row>
    <row r="326" spans="1:17" ht="15" customHeight="1" thickBot="1" x14ac:dyDescent="0.3">
      <c r="A326" s="187"/>
      <c r="B326" s="463" t="s">
        <v>74</v>
      </c>
      <c r="C326" s="464"/>
      <c r="D326" s="465"/>
      <c r="E326" s="27"/>
      <c r="F326" s="27"/>
      <c r="G326" s="27"/>
      <c r="H326" s="27"/>
      <c r="I326" s="27"/>
      <c r="J326" s="27"/>
      <c r="K326" s="28"/>
      <c r="L326" s="187"/>
      <c r="M326" s="466" t="s">
        <v>72</v>
      </c>
      <c r="N326" s="469"/>
      <c r="O326" s="470"/>
      <c r="P326" s="14"/>
      <c r="Q326" s="187"/>
    </row>
    <row r="327" spans="1:17" ht="15" customHeight="1" x14ac:dyDescent="0.25">
      <c r="A327" s="187"/>
      <c r="B327" s="193" t="s">
        <v>122</v>
      </c>
      <c r="C327" s="194"/>
      <c r="D327" s="194"/>
      <c r="E327" s="35">
        <v>1.6666666666666667</v>
      </c>
      <c r="F327" s="35">
        <v>0</v>
      </c>
      <c r="G327" s="35">
        <v>0</v>
      </c>
      <c r="H327" s="35">
        <v>0</v>
      </c>
      <c r="I327" s="35">
        <v>0</v>
      </c>
      <c r="J327" s="35">
        <v>0</v>
      </c>
      <c r="K327" s="36">
        <v>0</v>
      </c>
      <c r="L327" s="187"/>
      <c r="M327" s="467"/>
      <c r="N327" s="471"/>
      <c r="O327" s="472"/>
      <c r="P327" s="14"/>
      <c r="Q327" s="187"/>
    </row>
    <row r="328" spans="1:17" ht="15" customHeight="1" thickBot="1" x14ac:dyDescent="0.3">
      <c r="A328" s="187"/>
      <c r="B328" s="195" t="s">
        <v>123</v>
      </c>
      <c r="C328" s="191"/>
      <c r="D328" s="192"/>
      <c r="E328" s="117">
        <v>0.83333333333333337</v>
      </c>
      <c r="F328" s="117">
        <v>0</v>
      </c>
      <c r="G328" s="117">
        <v>0</v>
      </c>
      <c r="H328" s="117">
        <v>0</v>
      </c>
      <c r="I328" s="117">
        <v>0</v>
      </c>
      <c r="J328" s="117">
        <v>0</v>
      </c>
      <c r="K328" s="118">
        <v>0</v>
      </c>
      <c r="L328" s="187"/>
      <c r="M328" s="467"/>
      <c r="N328" s="471"/>
      <c r="O328" s="472"/>
      <c r="P328" s="14"/>
      <c r="Q328" s="187"/>
    </row>
    <row r="329" spans="1:17" ht="15" customHeight="1" thickBot="1" x14ac:dyDescent="0.3">
      <c r="A329" s="187"/>
      <c r="B329" s="114"/>
      <c r="C329" s="114"/>
      <c r="D329" s="114"/>
      <c r="E329" s="115"/>
      <c r="F329" s="115" t="str">
        <f t="shared" ref="F329:K329" si="104">IF(F327&lt;&gt;0,F328/F327,"")</f>
        <v/>
      </c>
      <c r="G329" s="115" t="str">
        <f t="shared" si="104"/>
        <v/>
      </c>
      <c r="H329" s="115" t="str">
        <f t="shared" si="104"/>
        <v/>
      </c>
      <c r="I329" s="115" t="str">
        <f t="shared" si="104"/>
        <v/>
      </c>
      <c r="J329" s="115" t="str">
        <f t="shared" si="104"/>
        <v/>
      </c>
      <c r="K329" s="115" t="str">
        <f t="shared" si="104"/>
        <v/>
      </c>
      <c r="L329" s="187"/>
      <c r="M329" s="468"/>
      <c r="N329" s="473"/>
      <c r="O329" s="474"/>
      <c r="P329" s="14"/>
      <c r="Q329" s="187"/>
    </row>
    <row r="330" spans="1:17" ht="15" customHeight="1" thickBot="1" x14ac:dyDescent="0.3">
      <c r="A330" s="187"/>
      <c r="B330" s="187"/>
      <c r="C330" s="187"/>
      <c r="D330" s="187"/>
      <c r="E330" s="187"/>
      <c r="F330" s="187"/>
      <c r="G330" s="187"/>
      <c r="H330" s="187"/>
      <c r="I330" s="187"/>
      <c r="J330" s="187"/>
      <c r="K330" s="187"/>
      <c r="L330" s="187"/>
      <c r="M330" s="187"/>
      <c r="N330" s="187"/>
      <c r="O330" s="187"/>
      <c r="P330" s="13"/>
      <c r="Q330" s="187"/>
    </row>
    <row r="331" spans="1:17" ht="15" customHeight="1" x14ac:dyDescent="0.25">
      <c r="A331" s="187"/>
      <c r="B331" s="475">
        <v>2026</v>
      </c>
      <c r="C331" s="476"/>
      <c r="D331" s="476"/>
      <c r="E331" s="476"/>
      <c r="F331" s="476"/>
      <c r="G331" s="476"/>
      <c r="H331" s="476"/>
      <c r="I331" s="476"/>
      <c r="J331" s="476"/>
      <c r="K331" s="476"/>
      <c r="L331" s="476"/>
      <c r="M331" s="476"/>
      <c r="N331" s="476"/>
      <c r="O331" s="477"/>
      <c r="P331" s="13"/>
      <c r="Q331" s="187"/>
    </row>
    <row r="332" spans="1:17" ht="15" customHeight="1" thickBot="1" x14ac:dyDescent="0.3">
      <c r="A332" s="187"/>
      <c r="B332" s="478"/>
      <c r="C332" s="479"/>
      <c r="D332" s="479"/>
      <c r="E332" s="479"/>
      <c r="F332" s="479"/>
      <c r="G332" s="479"/>
      <c r="H332" s="479"/>
      <c r="I332" s="479"/>
      <c r="J332" s="479"/>
      <c r="K332" s="479"/>
      <c r="L332" s="479"/>
      <c r="M332" s="479"/>
      <c r="N332" s="479"/>
      <c r="O332" s="480"/>
      <c r="P332" s="13"/>
      <c r="Q332" s="187"/>
    </row>
    <row r="333" spans="1:17" ht="15" customHeight="1" thickBot="1" x14ac:dyDescent="0.3">
      <c r="A333" s="187"/>
      <c r="B333" s="481" t="s">
        <v>88</v>
      </c>
      <c r="C333" s="482"/>
      <c r="D333" s="483"/>
      <c r="E333" s="487" t="s">
        <v>83</v>
      </c>
      <c r="F333" s="188" t="s">
        <v>82</v>
      </c>
      <c r="G333" s="487" t="s">
        <v>86</v>
      </c>
      <c r="H333" s="489" t="s">
        <v>84</v>
      </c>
      <c r="I333" s="491" t="s">
        <v>90</v>
      </c>
      <c r="J333" s="493" t="s">
        <v>64</v>
      </c>
      <c r="K333" s="494"/>
      <c r="L333" s="494"/>
      <c r="M333" s="494"/>
      <c r="N333" s="494"/>
      <c r="O333" s="495" t="s">
        <v>52</v>
      </c>
      <c r="P333" s="13"/>
      <c r="Q333" s="187"/>
    </row>
    <row r="334" spans="1:17" ht="15" customHeight="1" thickBot="1" x14ac:dyDescent="0.3">
      <c r="A334" s="187"/>
      <c r="B334" s="484"/>
      <c r="C334" s="485"/>
      <c r="D334" s="486"/>
      <c r="E334" s="488"/>
      <c r="F334" s="10" t="s">
        <v>87</v>
      </c>
      <c r="G334" s="488"/>
      <c r="H334" s="490"/>
      <c r="I334" s="492"/>
      <c r="J334" s="8" t="s">
        <v>78</v>
      </c>
      <c r="K334" s="8" t="s">
        <v>79</v>
      </c>
      <c r="L334" s="8" t="s">
        <v>80</v>
      </c>
      <c r="M334" s="8" t="s">
        <v>81</v>
      </c>
      <c r="N334" s="43" t="s">
        <v>120</v>
      </c>
      <c r="O334" s="496"/>
      <c r="P334" s="16"/>
      <c r="Q334" s="187"/>
    </row>
    <row r="335" spans="1:17" ht="15" customHeight="1" x14ac:dyDescent="0.25">
      <c r="A335" s="187"/>
      <c r="B335" s="497" t="s">
        <v>162</v>
      </c>
      <c r="C335" s="498"/>
      <c r="D335" s="499"/>
      <c r="E335" s="40">
        <f>E320</f>
        <v>1000</v>
      </c>
      <c r="F335" s="41"/>
      <c r="G335" s="41"/>
      <c r="H335" s="41"/>
      <c r="I335" s="42">
        <f t="shared" ref="I335:I342" si="105">SUM(E335:H335)</f>
        <v>1000</v>
      </c>
      <c r="J335" s="21">
        <f t="shared" ref="J335:J342" si="106">ROUND($I335*$O$12,2)</f>
        <v>80.5</v>
      </c>
      <c r="K335" s="21">
        <f t="shared" ref="K335:K342" si="107">ROUND($I335*$O$13,2)</f>
        <v>18</v>
      </c>
      <c r="L335" s="21">
        <f t="shared" ref="L335:L342" si="108">ROUND($I335*$O$14,2)</f>
        <v>13</v>
      </c>
      <c r="M335" s="21">
        <f t="shared" ref="M335:M342" si="109">ROUND($I335*$O$15,2)</f>
        <v>93</v>
      </c>
      <c r="N335" s="44">
        <f t="shared" ref="N335:N339" si="110">ROUND($I335*$O$17,2)+ROUND($I335*$O$18,2)+ROUND($I335*$O$19,2)+ROUND($I335*$O$20,2)</f>
        <v>0.9</v>
      </c>
      <c r="O335" s="47">
        <f t="shared" ref="O335:O343" si="111">SUM(E335:H335)+SUM(J335:N335)</f>
        <v>1205.4000000000001</v>
      </c>
      <c r="P335" s="13"/>
      <c r="Q335" s="187"/>
    </row>
    <row r="336" spans="1:17" ht="15" customHeight="1" x14ac:dyDescent="0.25">
      <c r="A336" s="187"/>
      <c r="B336" s="497" t="s">
        <v>163</v>
      </c>
      <c r="C336" s="498"/>
      <c r="D336" s="499"/>
      <c r="E336" s="40">
        <v>0</v>
      </c>
      <c r="F336" s="41"/>
      <c r="G336" s="41"/>
      <c r="H336" s="41"/>
      <c r="I336" s="42">
        <f t="shared" si="105"/>
        <v>0</v>
      </c>
      <c r="J336" s="21">
        <f t="shared" si="106"/>
        <v>0</v>
      </c>
      <c r="K336" s="21">
        <f t="shared" si="107"/>
        <v>0</v>
      </c>
      <c r="L336" s="21">
        <f t="shared" si="108"/>
        <v>0</v>
      </c>
      <c r="M336" s="21">
        <f t="shared" si="109"/>
        <v>0</v>
      </c>
      <c r="N336" s="44">
        <f t="shared" si="110"/>
        <v>0</v>
      </c>
      <c r="O336" s="47">
        <f t="shared" si="111"/>
        <v>0</v>
      </c>
      <c r="P336" s="13"/>
      <c r="Q336" s="187"/>
    </row>
    <row r="337" spans="1:17" ht="15" customHeight="1" x14ac:dyDescent="0.25">
      <c r="A337" s="187"/>
      <c r="B337" s="497" t="s">
        <v>164</v>
      </c>
      <c r="C337" s="498"/>
      <c r="D337" s="499"/>
      <c r="E337" s="40">
        <v>0</v>
      </c>
      <c r="F337" s="41"/>
      <c r="G337" s="41"/>
      <c r="H337" s="41"/>
      <c r="I337" s="42">
        <f t="shared" si="105"/>
        <v>0</v>
      </c>
      <c r="J337" s="21">
        <f t="shared" si="106"/>
        <v>0</v>
      </c>
      <c r="K337" s="21">
        <f t="shared" si="107"/>
        <v>0</v>
      </c>
      <c r="L337" s="21">
        <f t="shared" si="108"/>
        <v>0</v>
      </c>
      <c r="M337" s="21">
        <f t="shared" si="109"/>
        <v>0</v>
      </c>
      <c r="N337" s="44">
        <f t="shared" si="110"/>
        <v>0</v>
      </c>
      <c r="O337" s="47">
        <f t="shared" si="111"/>
        <v>0</v>
      </c>
      <c r="P337" s="13"/>
      <c r="Q337" s="187"/>
    </row>
    <row r="338" spans="1:17" ht="15" customHeight="1" x14ac:dyDescent="0.25">
      <c r="A338" s="187"/>
      <c r="B338" s="497" t="s">
        <v>165</v>
      </c>
      <c r="C338" s="498"/>
      <c r="D338" s="499"/>
      <c r="E338" s="40">
        <v>0</v>
      </c>
      <c r="F338" s="41"/>
      <c r="G338" s="41"/>
      <c r="H338" s="41"/>
      <c r="I338" s="42">
        <f t="shared" si="105"/>
        <v>0</v>
      </c>
      <c r="J338" s="21">
        <f t="shared" si="106"/>
        <v>0</v>
      </c>
      <c r="K338" s="21">
        <f t="shared" si="107"/>
        <v>0</v>
      </c>
      <c r="L338" s="21">
        <f t="shared" si="108"/>
        <v>0</v>
      </c>
      <c r="M338" s="21">
        <f t="shared" si="109"/>
        <v>0</v>
      </c>
      <c r="N338" s="44">
        <f t="shared" si="110"/>
        <v>0</v>
      </c>
      <c r="O338" s="47">
        <f t="shared" si="111"/>
        <v>0</v>
      </c>
      <c r="P338" s="13"/>
      <c r="Q338" s="187"/>
    </row>
    <row r="339" spans="1:17" ht="15" customHeight="1" x14ac:dyDescent="0.25">
      <c r="A339" s="187"/>
      <c r="B339" s="497" t="s">
        <v>166</v>
      </c>
      <c r="C339" s="498"/>
      <c r="D339" s="499"/>
      <c r="E339" s="40">
        <v>0</v>
      </c>
      <c r="F339" s="41"/>
      <c r="G339" s="41"/>
      <c r="H339" s="41"/>
      <c r="I339" s="42">
        <f t="shared" si="105"/>
        <v>0</v>
      </c>
      <c r="J339" s="21">
        <f t="shared" si="106"/>
        <v>0</v>
      </c>
      <c r="K339" s="21">
        <f t="shared" si="107"/>
        <v>0</v>
      </c>
      <c r="L339" s="21">
        <f t="shared" si="108"/>
        <v>0</v>
      </c>
      <c r="M339" s="21">
        <f t="shared" si="109"/>
        <v>0</v>
      </c>
      <c r="N339" s="44">
        <f t="shared" si="110"/>
        <v>0</v>
      </c>
      <c r="O339" s="47">
        <f t="shared" si="111"/>
        <v>0</v>
      </c>
      <c r="P339" s="13"/>
      <c r="Q339" s="187"/>
    </row>
    <row r="340" spans="1:17" ht="15" customHeight="1" x14ac:dyDescent="0.25">
      <c r="A340" s="187"/>
      <c r="B340" s="576" t="s">
        <v>167</v>
      </c>
      <c r="C340" s="577"/>
      <c r="D340" s="578"/>
      <c r="E340" s="40">
        <v>0</v>
      </c>
      <c r="F340" s="41"/>
      <c r="G340" s="41"/>
      <c r="H340" s="41"/>
      <c r="I340" s="42">
        <f t="shared" si="105"/>
        <v>0</v>
      </c>
      <c r="J340" s="21">
        <f t="shared" si="106"/>
        <v>0</v>
      </c>
      <c r="K340" s="21">
        <f t="shared" si="107"/>
        <v>0</v>
      </c>
      <c r="L340" s="21">
        <f t="shared" si="108"/>
        <v>0</v>
      </c>
      <c r="M340" s="21">
        <f t="shared" si="109"/>
        <v>0</v>
      </c>
      <c r="N340" s="44">
        <f>ROUND($I340*$O$17,2)</f>
        <v>0</v>
      </c>
      <c r="O340" s="47">
        <f t="shared" si="111"/>
        <v>0</v>
      </c>
      <c r="P340" s="13"/>
      <c r="Q340" s="187"/>
    </row>
    <row r="341" spans="1:17" ht="15" customHeight="1" x14ac:dyDescent="0.25">
      <c r="A341" s="187"/>
      <c r="B341" s="497" t="s">
        <v>168</v>
      </c>
      <c r="C341" s="498"/>
      <c r="D341" s="499"/>
      <c r="E341" s="40">
        <v>0</v>
      </c>
      <c r="F341" s="41"/>
      <c r="G341" s="41"/>
      <c r="H341" s="41"/>
      <c r="I341" s="42">
        <f t="shared" si="105"/>
        <v>0</v>
      </c>
      <c r="J341" s="21">
        <f t="shared" si="106"/>
        <v>0</v>
      </c>
      <c r="K341" s="21">
        <f t="shared" si="107"/>
        <v>0</v>
      </c>
      <c r="L341" s="21">
        <f t="shared" si="108"/>
        <v>0</v>
      </c>
      <c r="M341" s="21">
        <f t="shared" si="109"/>
        <v>0</v>
      </c>
      <c r="N341" s="44">
        <f t="shared" ref="N341" si="112">ROUND($I341*$O$17,2)+ROUND($I341*$O$18,2)+ROUND($I341*$O$19,2)+ROUND($I341*$O$20,2)</f>
        <v>0</v>
      </c>
      <c r="O341" s="47">
        <f t="shared" si="111"/>
        <v>0</v>
      </c>
      <c r="P341" s="13"/>
      <c r="Q341" s="187"/>
    </row>
    <row r="342" spans="1:17" ht="15" customHeight="1" x14ac:dyDescent="0.25">
      <c r="A342" s="187"/>
      <c r="B342" s="497" t="s">
        <v>169</v>
      </c>
      <c r="C342" s="498"/>
      <c r="D342" s="499"/>
      <c r="E342" s="40">
        <v>0</v>
      </c>
      <c r="F342" s="41"/>
      <c r="G342" s="41"/>
      <c r="H342" s="41"/>
      <c r="I342" s="42">
        <f t="shared" si="105"/>
        <v>0</v>
      </c>
      <c r="J342" s="21">
        <f t="shared" si="106"/>
        <v>0</v>
      </c>
      <c r="K342" s="21">
        <f t="shared" si="107"/>
        <v>0</v>
      </c>
      <c r="L342" s="21">
        <f t="shared" si="108"/>
        <v>0</v>
      </c>
      <c r="M342" s="21">
        <f t="shared" si="109"/>
        <v>0</v>
      </c>
      <c r="N342" s="44">
        <f>ROUND($I342*$O$17,2)</f>
        <v>0</v>
      </c>
      <c r="O342" s="47">
        <f t="shared" si="111"/>
        <v>0</v>
      </c>
      <c r="P342" s="13"/>
      <c r="Q342" s="187"/>
    </row>
    <row r="343" spans="1:17" ht="15" customHeight="1" thickBot="1" x14ac:dyDescent="0.3">
      <c r="A343" s="187"/>
      <c r="B343" s="573" t="s">
        <v>170</v>
      </c>
      <c r="C343" s="574"/>
      <c r="D343" s="575"/>
      <c r="E343" s="23">
        <f t="shared" ref="E343:N343" si="113">SUM(E335:E342)</f>
        <v>1000</v>
      </c>
      <c r="F343" s="24">
        <f t="shared" si="113"/>
        <v>0</v>
      </c>
      <c r="G343" s="24">
        <f t="shared" si="113"/>
        <v>0</v>
      </c>
      <c r="H343" s="24">
        <f t="shared" si="113"/>
        <v>0</v>
      </c>
      <c r="I343" s="24">
        <f t="shared" si="113"/>
        <v>1000</v>
      </c>
      <c r="J343" s="24">
        <f t="shared" si="113"/>
        <v>80.5</v>
      </c>
      <c r="K343" s="24">
        <f t="shared" si="113"/>
        <v>18</v>
      </c>
      <c r="L343" s="24">
        <f t="shared" si="113"/>
        <v>13</v>
      </c>
      <c r="M343" s="24">
        <f t="shared" si="113"/>
        <v>93</v>
      </c>
      <c r="N343" s="45">
        <f t="shared" si="113"/>
        <v>0.9</v>
      </c>
      <c r="O343" s="50">
        <f t="shared" si="111"/>
        <v>1205.4000000000001</v>
      </c>
      <c r="P343" s="13"/>
      <c r="Q343" s="187"/>
    </row>
    <row r="344" spans="1:17" ht="15" customHeight="1" x14ac:dyDescent="0.25">
      <c r="A344" s="187"/>
      <c r="B344" s="9" t="s">
        <v>89</v>
      </c>
      <c r="C344" s="187"/>
      <c r="D344" s="187"/>
      <c r="E344" s="187"/>
      <c r="F344" s="187"/>
      <c r="G344" s="187"/>
      <c r="H344" s="187"/>
      <c r="I344" s="187"/>
      <c r="J344" s="187"/>
      <c r="K344" s="187"/>
      <c r="L344" s="500" t="s">
        <v>171</v>
      </c>
      <c r="M344" s="501"/>
      <c r="N344" s="502"/>
      <c r="O344" s="48">
        <v>0</v>
      </c>
      <c r="P344" s="13"/>
      <c r="Q344" s="187"/>
    </row>
    <row r="345" spans="1:17" ht="15" customHeight="1" thickBot="1" x14ac:dyDescent="0.3">
      <c r="A345" s="187"/>
      <c r="B345" s="9" t="s">
        <v>85</v>
      </c>
      <c r="C345" s="187"/>
      <c r="D345" s="187"/>
      <c r="E345" s="187"/>
      <c r="F345" s="187"/>
      <c r="G345" s="187"/>
      <c r="H345" s="187"/>
      <c r="I345" s="187"/>
      <c r="J345" s="187"/>
      <c r="K345" s="187"/>
      <c r="L345" s="503" t="s">
        <v>172</v>
      </c>
      <c r="M345" s="504"/>
      <c r="N345" s="505"/>
      <c r="O345" s="49">
        <f>SUM(O343:O344)</f>
        <v>1205.4000000000001</v>
      </c>
      <c r="P345" s="13"/>
      <c r="Q345" s="187"/>
    </row>
    <row r="346" spans="1:17" ht="15" customHeight="1" thickBot="1" x14ac:dyDescent="0.3">
      <c r="A346" s="187"/>
      <c r="B346" s="506" t="s">
        <v>58</v>
      </c>
      <c r="C346" s="507"/>
      <c r="D346" s="507"/>
      <c r="E346" s="507"/>
      <c r="F346" s="507"/>
      <c r="G346" s="507"/>
      <c r="H346" s="507"/>
      <c r="I346" s="508" t="str">
        <f>IF(E311&lt;&gt;0,E311,"")</f>
        <v>MA 5</v>
      </c>
      <c r="J346" s="508"/>
      <c r="K346" s="508"/>
      <c r="L346" s="508"/>
      <c r="M346" s="508"/>
      <c r="N346" s="508"/>
      <c r="O346" s="509"/>
      <c r="P346" s="13"/>
      <c r="Q346" s="187"/>
    </row>
    <row r="347" spans="1:17" ht="15" customHeight="1" thickBot="1" x14ac:dyDescent="0.3">
      <c r="A347" s="187"/>
      <c r="B347" s="510" t="str">
        <f>IF(B309&lt;&gt;0,B309,"")</f>
        <v>Ihr Projektname 5</v>
      </c>
      <c r="C347" s="511"/>
      <c r="D347" s="511"/>
      <c r="E347" s="511"/>
      <c r="F347" s="511"/>
      <c r="G347" s="511"/>
      <c r="H347" s="511"/>
      <c r="I347" s="511"/>
      <c r="J347" s="511"/>
      <c r="K347" s="511"/>
      <c r="L347" s="511"/>
      <c r="M347" s="511"/>
      <c r="N347" s="511"/>
      <c r="O347" s="512"/>
      <c r="P347" s="13"/>
      <c r="Q347" s="187"/>
    </row>
    <row r="348" spans="1:17" ht="15" customHeight="1" x14ac:dyDescent="0.25">
      <c r="A348" s="187"/>
      <c r="B348" s="475">
        <v>2027</v>
      </c>
      <c r="C348" s="476"/>
      <c r="D348" s="476"/>
      <c r="E348" s="476"/>
      <c r="F348" s="476"/>
      <c r="G348" s="476"/>
      <c r="H348" s="476"/>
      <c r="I348" s="476"/>
      <c r="J348" s="476"/>
      <c r="K348" s="476"/>
      <c r="L348" s="476"/>
      <c r="M348" s="476"/>
      <c r="N348" s="476"/>
      <c r="O348" s="477"/>
      <c r="P348" s="13"/>
      <c r="Q348" s="187"/>
    </row>
    <row r="349" spans="1:17" ht="15" customHeight="1" thickBot="1" x14ac:dyDescent="0.3">
      <c r="A349" s="187"/>
      <c r="B349" s="478"/>
      <c r="C349" s="479"/>
      <c r="D349" s="479"/>
      <c r="E349" s="479"/>
      <c r="F349" s="479"/>
      <c r="G349" s="479"/>
      <c r="H349" s="479"/>
      <c r="I349" s="479"/>
      <c r="J349" s="479"/>
      <c r="K349" s="479"/>
      <c r="L349" s="479"/>
      <c r="M349" s="479"/>
      <c r="N349" s="479"/>
      <c r="O349" s="480"/>
      <c r="P349" s="13"/>
      <c r="Q349" s="187"/>
    </row>
    <row r="350" spans="1:17" ht="15" customHeight="1" thickBot="1" x14ac:dyDescent="0.3">
      <c r="A350" s="187"/>
      <c r="B350" s="481" t="s">
        <v>88</v>
      </c>
      <c r="C350" s="482"/>
      <c r="D350" s="483"/>
      <c r="E350" s="487" t="s">
        <v>83</v>
      </c>
      <c r="F350" s="188" t="s">
        <v>82</v>
      </c>
      <c r="G350" s="487" t="s">
        <v>86</v>
      </c>
      <c r="H350" s="489" t="s">
        <v>84</v>
      </c>
      <c r="I350" s="491" t="s">
        <v>90</v>
      </c>
      <c r="J350" s="493" t="s">
        <v>64</v>
      </c>
      <c r="K350" s="494"/>
      <c r="L350" s="494"/>
      <c r="M350" s="494"/>
      <c r="N350" s="494"/>
      <c r="O350" s="495" t="s">
        <v>52</v>
      </c>
      <c r="P350" s="13"/>
      <c r="Q350" s="187"/>
    </row>
    <row r="351" spans="1:17" ht="15" customHeight="1" thickBot="1" x14ac:dyDescent="0.3">
      <c r="A351" s="187"/>
      <c r="B351" s="484"/>
      <c r="C351" s="485"/>
      <c r="D351" s="486"/>
      <c r="E351" s="488"/>
      <c r="F351" s="10" t="s">
        <v>87</v>
      </c>
      <c r="G351" s="488"/>
      <c r="H351" s="490"/>
      <c r="I351" s="492"/>
      <c r="J351" s="8" t="s">
        <v>78</v>
      </c>
      <c r="K351" s="8" t="s">
        <v>79</v>
      </c>
      <c r="L351" s="8" t="s">
        <v>80</v>
      </c>
      <c r="M351" s="8" t="s">
        <v>81</v>
      </c>
      <c r="N351" s="43" t="s">
        <v>120</v>
      </c>
      <c r="O351" s="496"/>
      <c r="P351" s="13"/>
      <c r="Q351" s="187"/>
    </row>
    <row r="352" spans="1:17" ht="15" customHeight="1" x14ac:dyDescent="0.25">
      <c r="A352" s="187"/>
      <c r="B352" s="560" t="str">
        <f>CONCATENATE("Januar ",$B$44)</f>
        <v>Januar 2027</v>
      </c>
      <c r="C352" s="561"/>
      <c r="D352" s="562"/>
      <c r="E352" s="37">
        <v>0</v>
      </c>
      <c r="F352" s="38"/>
      <c r="G352" s="38"/>
      <c r="H352" s="38"/>
      <c r="I352" s="39">
        <f t="shared" ref="I352:I365" si="114">SUM(E352:H352)</f>
        <v>0</v>
      </c>
      <c r="J352" s="19">
        <f t="shared" ref="J352:J365" si="115">ROUND($I352*$O$12,2)</f>
        <v>0</v>
      </c>
      <c r="K352" s="19">
        <f t="shared" ref="K352:K365" si="116">ROUND($I352*$O$13,2)</f>
        <v>0</v>
      </c>
      <c r="L352" s="19">
        <f t="shared" ref="L352:L365" si="117">ROUND($I352*$O$14,2)</f>
        <v>0</v>
      </c>
      <c r="M352" s="19">
        <f t="shared" ref="M352:M365" si="118">ROUND($I352*$O$15,2)</f>
        <v>0</v>
      </c>
      <c r="N352" s="20">
        <f t="shared" ref="N352:N362" si="119">ROUND($I352*$O$17,2)+ROUND($I352*$O$18,2)+ROUND($I352*$O$19,2)+ROUND($I352*$O$20,2)</f>
        <v>0</v>
      </c>
      <c r="O352" s="46">
        <f t="shared" ref="O352:O366" si="120">SUM(E352:H352)+SUM(J352:N352)</f>
        <v>0</v>
      </c>
      <c r="P352" s="13"/>
      <c r="Q352" s="187"/>
    </row>
    <row r="353" spans="1:17" ht="15" customHeight="1" x14ac:dyDescent="0.25">
      <c r="A353" s="187"/>
      <c r="B353" s="497" t="str">
        <f>CONCATENATE("Februar ",$B$44)</f>
        <v>Februar 2027</v>
      </c>
      <c r="C353" s="498"/>
      <c r="D353" s="499"/>
      <c r="E353" s="40">
        <v>0</v>
      </c>
      <c r="F353" s="41"/>
      <c r="G353" s="41"/>
      <c r="H353" s="41"/>
      <c r="I353" s="42">
        <f t="shared" si="114"/>
        <v>0</v>
      </c>
      <c r="J353" s="21">
        <f t="shared" si="115"/>
        <v>0</v>
      </c>
      <c r="K353" s="21">
        <f t="shared" si="116"/>
        <v>0</v>
      </c>
      <c r="L353" s="21">
        <f t="shared" si="117"/>
        <v>0</v>
      </c>
      <c r="M353" s="21">
        <f t="shared" si="118"/>
        <v>0</v>
      </c>
      <c r="N353" s="22">
        <f t="shared" si="119"/>
        <v>0</v>
      </c>
      <c r="O353" s="47">
        <f t="shared" si="120"/>
        <v>0</v>
      </c>
      <c r="P353" s="13"/>
      <c r="Q353" s="187"/>
    </row>
    <row r="354" spans="1:17" ht="15" customHeight="1" x14ac:dyDescent="0.25">
      <c r="A354" s="187"/>
      <c r="B354" s="497" t="str">
        <f>CONCATENATE("März ",$B$44)</f>
        <v>März 2027</v>
      </c>
      <c r="C354" s="498"/>
      <c r="D354" s="499"/>
      <c r="E354" s="40">
        <v>0</v>
      </c>
      <c r="F354" s="41"/>
      <c r="G354" s="41"/>
      <c r="H354" s="41"/>
      <c r="I354" s="42">
        <f t="shared" si="114"/>
        <v>0</v>
      </c>
      <c r="J354" s="21">
        <f t="shared" si="115"/>
        <v>0</v>
      </c>
      <c r="K354" s="21">
        <f t="shared" si="116"/>
        <v>0</v>
      </c>
      <c r="L354" s="21">
        <f t="shared" si="117"/>
        <v>0</v>
      </c>
      <c r="M354" s="21">
        <f t="shared" si="118"/>
        <v>0</v>
      </c>
      <c r="N354" s="22">
        <f t="shared" si="119"/>
        <v>0</v>
      </c>
      <c r="O354" s="47">
        <f t="shared" si="120"/>
        <v>0</v>
      </c>
      <c r="P354" s="13"/>
      <c r="Q354" s="187"/>
    </row>
    <row r="355" spans="1:17" ht="15" customHeight="1" x14ac:dyDescent="0.25">
      <c r="A355" s="187"/>
      <c r="B355" s="497" t="str">
        <f>CONCATENATE("April ",$B$44)</f>
        <v>April 2027</v>
      </c>
      <c r="C355" s="498"/>
      <c r="D355" s="499"/>
      <c r="E355" s="40">
        <v>0</v>
      </c>
      <c r="F355" s="41"/>
      <c r="G355" s="41"/>
      <c r="H355" s="41"/>
      <c r="I355" s="42">
        <f t="shared" si="114"/>
        <v>0</v>
      </c>
      <c r="J355" s="21">
        <f t="shared" si="115"/>
        <v>0</v>
      </c>
      <c r="K355" s="21">
        <f t="shared" si="116"/>
        <v>0</v>
      </c>
      <c r="L355" s="21">
        <f t="shared" si="117"/>
        <v>0</v>
      </c>
      <c r="M355" s="21">
        <f t="shared" si="118"/>
        <v>0</v>
      </c>
      <c r="N355" s="22">
        <f t="shared" si="119"/>
        <v>0</v>
      </c>
      <c r="O355" s="47">
        <f t="shared" si="120"/>
        <v>0</v>
      </c>
      <c r="P355" s="13"/>
      <c r="Q355" s="187"/>
    </row>
    <row r="356" spans="1:17" ht="15" customHeight="1" x14ac:dyDescent="0.25">
      <c r="A356" s="187"/>
      <c r="B356" s="497" t="str">
        <f>CONCATENATE("Mai ",$B$44)</f>
        <v>Mai 2027</v>
      </c>
      <c r="C356" s="498"/>
      <c r="D356" s="499"/>
      <c r="E356" s="40">
        <v>0</v>
      </c>
      <c r="F356" s="41"/>
      <c r="G356" s="41"/>
      <c r="H356" s="41"/>
      <c r="I356" s="42">
        <f t="shared" si="114"/>
        <v>0</v>
      </c>
      <c r="J356" s="21">
        <f t="shared" si="115"/>
        <v>0</v>
      </c>
      <c r="K356" s="21">
        <f t="shared" si="116"/>
        <v>0</v>
      </c>
      <c r="L356" s="21">
        <f t="shared" si="117"/>
        <v>0</v>
      </c>
      <c r="M356" s="21">
        <f t="shared" si="118"/>
        <v>0</v>
      </c>
      <c r="N356" s="22">
        <f t="shared" si="119"/>
        <v>0</v>
      </c>
      <c r="O356" s="47">
        <f t="shared" si="120"/>
        <v>0</v>
      </c>
      <c r="P356" s="13"/>
      <c r="Q356" s="187"/>
    </row>
    <row r="357" spans="1:17" ht="15" customHeight="1" x14ac:dyDescent="0.25">
      <c r="A357" s="187"/>
      <c r="B357" s="497" t="str">
        <f>CONCATENATE("Juni ",$B$44)</f>
        <v>Juni 2027</v>
      </c>
      <c r="C357" s="498"/>
      <c r="D357" s="499"/>
      <c r="E357" s="40">
        <v>0</v>
      </c>
      <c r="F357" s="41"/>
      <c r="G357" s="41"/>
      <c r="H357" s="41"/>
      <c r="I357" s="42">
        <f t="shared" si="114"/>
        <v>0</v>
      </c>
      <c r="J357" s="21">
        <f t="shared" si="115"/>
        <v>0</v>
      </c>
      <c r="K357" s="21">
        <f t="shared" si="116"/>
        <v>0</v>
      </c>
      <c r="L357" s="21">
        <f t="shared" si="117"/>
        <v>0</v>
      </c>
      <c r="M357" s="21">
        <f t="shared" si="118"/>
        <v>0</v>
      </c>
      <c r="N357" s="22">
        <f t="shared" si="119"/>
        <v>0</v>
      </c>
      <c r="O357" s="47">
        <f t="shared" si="120"/>
        <v>0</v>
      </c>
      <c r="P357" s="13"/>
      <c r="Q357" s="187"/>
    </row>
    <row r="358" spans="1:17" ht="15" customHeight="1" x14ac:dyDescent="0.25">
      <c r="A358" s="187"/>
      <c r="B358" s="497" t="str">
        <f>CONCATENATE("Juli ",$B$44)</f>
        <v>Juli 2027</v>
      </c>
      <c r="C358" s="498"/>
      <c r="D358" s="499"/>
      <c r="E358" s="40">
        <v>0</v>
      </c>
      <c r="F358" s="41"/>
      <c r="G358" s="41"/>
      <c r="H358" s="41"/>
      <c r="I358" s="42">
        <f t="shared" si="114"/>
        <v>0</v>
      </c>
      <c r="J358" s="21">
        <f t="shared" si="115"/>
        <v>0</v>
      </c>
      <c r="K358" s="21">
        <f t="shared" si="116"/>
        <v>0</v>
      </c>
      <c r="L358" s="21">
        <f t="shared" si="117"/>
        <v>0</v>
      </c>
      <c r="M358" s="21">
        <f t="shared" si="118"/>
        <v>0</v>
      </c>
      <c r="N358" s="22">
        <f t="shared" si="119"/>
        <v>0</v>
      </c>
      <c r="O358" s="47">
        <f t="shared" si="120"/>
        <v>0</v>
      </c>
      <c r="P358" s="13"/>
      <c r="Q358" s="187"/>
    </row>
    <row r="359" spans="1:17" ht="15" customHeight="1" x14ac:dyDescent="0.25">
      <c r="A359" s="187"/>
      <c r="B359" s="497" t="str">
        <f>CONCATENATE("August ",$B$44)</f>
        <v>August 2027</v>
      </c>
      <c r="C359" s="498"/>
      <c r="D359" s="499"/>
      <c r="E359" s="40">
        <v>0</v>
      </c>
      <c r="F359" s="41"/>
      <c r="G359" s="41"/>
      <c r="H359" s="41"/>
      <c r="I359" s="42">
        <f t="shared" si="114"/>
        <v>0</v>
      </c>
      <c r="J359" s="21">
        <f t="shared" si="115"/>
        <v>0</v>
      </c>
      <c r="K359" s="21">
        <f t="shared" si="116"/>
        <v>0</v>
      </c>
      <c r="L359" s="21">
        <f t="shared" si="117"/>
        <v>0</v>
      </c>
      <c r="M359" s="21">
        <f t="shared" si="118"/>
        <v>0</v>
      </c>
      <c r="N359" s="22">
        <f t="shared" si="119"/>
        <v>0</v>
      </c>
      <c r="O359" s="47">
        <f t="shared" si="120"/>
        <v>0</v>
      </c>
      <c r="P359" s="13"/>
      <c r="Q359" s="187"/>
    </row>
    <row r="360" spans="1:17" ht="15" customHeight="1" x14ac:dyDescent="0.25">
      <c r="A360" s="187"/>
      <c r="B360" s="497" t="str">
        <f>CONCATENATE("September ",$B$44)</f>
        <v>September 2027</v>
      </c>
      <c r="C360" s="498"/>
      <c r="D360" s="499"/>
      <c r="E360" s="40">
        <v>0</v>
      </c>
      <c r="F360" s="41"/>
      <c r="G360" s="41"/>
      <c r="H360" s="41"/>
      <c r="I360" s="42">
        <f t="shared" si="114"/>
        <v>0</v>
      </c>
      <c r="J360" s="21">
        <f t="shared" si="115"/>
        <v>0</v>
      </c>
      <c r="K360" s="21">
        <f t="shared" si="116"/>
        <v>0</v>
      </c>
      <c r="L360" s="21">
        <f t="shared" si="117"/>
        <v>0</v>
      </c>
      <c r="M360" s="21">
        <f t="shared" si="118"/>
        <v>0</v>
      </c>
      <c r="N360" s="22">
        <f t="shared" si="119"/>
        <v>0</v>
      </c>
      <c r="O360" s="47">
        <f t="shared" si="120"/>
        <v>0</v>
      </c>
      <c r="P360" s="13"/>
      <c r="Q360" s="187"/>
    </row>
    <row r="361" spans="1:17" ht="15" customHeight="1" x14ac:dyDescent="0.25">
      <c r="A361" s="187"/>
      <c r="B361" s="497" t="str">
        <f>CONCATENATE("Oktober ",$B$44)</f>
        <v>Oktober 2027</v>
      </c>
      <c r="C361" s="498"/>
      <c r="D361" s="499"/>
      <c r="E361" s="40">
        <v>0</v>
      </c>
      <c r="F361" s="41"/>
      <c r="G361" s="41"/>
      <c r="H361" s="41"/>
      <c r="I361" s="42">
        <f t="shared" si="114"/>
        <v>0</v>
      </c>
      <c r="J361" s="21">
        <f t="shared" si="115"/>
        <v>0</v>
      </c>
      <c r="K361" s="21">
        <f t="shared" si="116"/>
        <v>0</v>
      </c>
      <c r="L361" s="21">
        <f t="shared" si="117"/>
        <v>0</v>
      </c>
      <c r="M361" s="21">
        <f t="shared" si="118"/>
        <v>0</v>
      </c>
      <c r="N361" s="22">
        <f t="shared" si="119"/>
        <v>0</v>
      </c>
      <c r="O361" s="47">
        <f t="shared" si="120"/>
        <v>0</v>
      </c>
      <c r="P361" s="13"/>
      <c r="Q361" s="187"/>
    </row>
    <row r="362" spans="1:17" ht="15" customHeight="1" x14ac:dyDescent="0.25">
      <c r="A362" s="187"/>
      <c r="B362" s="497" t="str">
        <f>CONCATENATE("November ",$B$44)</f>
        <v>November 2027</v>
      </c>
      <c r="C362" s="498"/>
      <c r="D362" s="499"/>
      <c r="E362" s="40">
        <v>0</v>
      </c>
      <c r="F362" s="41"/>
      <c r="G362" s="41"/>
      <c r="H362" s="41"/>
      <c r="I362" s="42">
        <f t="shared" si="114"/>
        <v>0</v>
      </c>
      <c r="J362" s="21">
        <f t="shared" si="115"/>
        <v>0</v>
      </c>
      <c r="K362" s="21">
        <f t="shared" si="116"/>
        <v>0</v>
      </c>
      <c r="L362" s="21">
        <f t="shared" si="117"/>
        <v>0</v>
      </c>
      <c r="M362" s="21">
        <f t="shared" si="118"/>
        <v>0</v>
      </c>
      <c r="N362" s="22">
        <f t="shared" si="119"/>
        <v>0</v>
      </c>
      <c r="O362" s="47">
        <f t="shared" si="120"/>
        <v>0</v>
      </c>
      <c r="P362" s="13"/>
      <c r="Q362" s="187"/>
    </row>
    <row r="363" spans="1:17" ht="15" customHeight="1" x14ac:dyDescent="0.25">
      <c r="A363" s="187"/>
      <c r="B363" s="497" t="str">
        <f>CONCATENATE("Jahressonderzahlung ",$B$44)</f>
        <v>Jahressonderzahlung 2027</v>
      </c>
      <c r="C363" s="498"/>
      <c r="D363" s="499"/>
      <c r="E363" s="40">
        <v>0</v>
      </c>
      <c r="F363" s="41"/>
      <c r="G363" s="41"/>
      <c r="H363" s="41"/>
      <c r="I363" s="42">
        <f t="shared" si="114"/>
        <v>0</v>
      </c>
      <c r="J363" s="21">
        <f t="shared" si="115"/>
        <v>0</v>
      </c>
      <c r="K363" s="21">
        <f t="shared" si="116"/>
        <v>0</v>
      </c>
      <c r="L363" s="21">
        <f t="shared" si="117"/>
        <v>0</v>
      </c>
      <c r="M363" s="21">
        <f t="shared" si="118"/>
        <v>0</v>
      </c>
      <c r="N363" s="22">
        <f>ROUND($I363*$O$17,2)</f>
        <v>0</v>
      </c>
      <c r="O363" s="47">
        <f t="shared" si="120"/>
        <v>0</v>
      </c>
      <c r="P363" s="13"/>
      <c r="Q363" s="187"/>
    </row>
    <row r="364" spans="1:17" ht="15" customHeight="1" x14ac:dyDescent="0.25">
      <c r="A364" s="187"/>
      <c r="B364" s="497" t="str">
        <f>CONCATENATE("Dezember ",$B$44)</f>
        <v>Dezember 2027</v>
      </c>
      <c r="C364" s="498"/>
      <c r="D364" s="499"/>
      <c r="E364" s="40">
        <v>0</v>
      </c>
      <c r="F364" s="41"/>
      <c r="G364" s="41"/>
      <c r="H364" s="41"/>
      <c r="I364" s="42">
        <f t="shared" si="114"/>
        <v>0</v>
      </c>
      <c r="J364" s="21">
        <f t="shared" si="115"/>
        <v>0</v>
      </c>
      <c r="K364" s="21">
        <f t="shared" si="116"/>
        <v>0</v>
      </c>
      <c r="L364" s="21">
        <f t="shared" si="117"/>
        <v>0</v>
      </c>
      <c r="M364" s="21">
        <f t="shared" si="118"/>
        <v>0</v>
      </c>
      <c r="N364" s="22">
        <f>ROUND($I364*$O$17,2)+ROUND($I364*$O$18,2)+ROUND($I364*$O$19,2)+ROUND($I364*$O$20,2)</f>
        <v>0</v>
      </c>
      <c r="O364" s="47">
        <f t="shared" si="120"/>
        <v>0</v>
      </c>
      <c r="P364" s="13"/>
      <c r="Q364" s="187"/>
    </row>
    <row r="365" spans="1:17" ht="15" customHeight="1" x14ac:dyDescent="0.25">
      <c r="A365" s="187"/>
      <c r="B365" s="497" t="str">
        <f>CONCATENATE("Leistungsentgelt ",$B$44)</f>
        <v>Leistungsentgelt 2027</v>
      </c>
      <c r="C365" s="498"/>
      <c r="D365" s="499"/>
      <c r="E365" s="40">
        <v>0</v>
      </c>
      <c r="F365" s="41"/>
      <c r="G365" s="41"/>
      <c r="H365" s="41"/>
      <c r="I365" s="42">
        <f t="shared" si="114"/>
        <v>0</v>
      </c>
      <c r="J365" s="21">
        <f t="shared" si="115"/>
        <v>0</v>
      </c>
      <c r="K365" s="21">
        <f t="shared" si="116"/>
        <v>0</v>
      </c>
      <c r="L365" s="21">
        <f t="shared" si="117"/>
        <v>0</v>
      </c>
      <c r="M365" s="21">
        <f t="shared" si="118"/>
        <v>0</v>
      </c>
      <c r="N365" s="22">
        <f>ROUND($I365*$O$17,2)</f>
        <v>0</v>
      </c>
      <c r="O365" s="47">
        <f t="shared" si="120"/>
        <v>0</v>
      </c>
      <c r="P365" s="13"/>
      <c r="Q365" s="187"/>
    </row>
    <row r="366" spans="1:17" ht="15" customHeight="1" thickBot="1" x14ac:dyDescent="0.3">
      <c r="A366" s="187"/>
      <c r="B366" s="573" t="str">
        <f>CONCATENATE("gesamt ",$B$44)</f>
        <v>gesamt 2027</v>
      </c>
      <c r="C366" s="574"/>
      <c r="D366" s="575"/>
      <c r="E366" s="23">
        <f t="shared" ref="E366:N366" si="121">SUM(E352:E365)</f>
        <v>0</v>
      </c>
      <c r="F366" s="24">
        <f t="shared" si="121"/>
        <v>0</v>
      </c>
      <c r="G366" s="24">
        <f t="shared" si="121"/>
        <v>0</v>
      </c>
      <c r="H366" s="24">
        <f t="shared" si="121"/>
        <v>0</v>
      </c>
      <c r="I366" s="24">
        <f t="shared" si="121"/>
        <v>0</v>
      </c>
      <c r="J366" s="24">
        <f t="shared" si="121"/>
        <v>0</v>
      </c>
      <c r="K366" s="24">
        <f t="shared" si="121"/>
        <v>0</v>
      </c>
      <c r="L366" s="24">
        <f t="shared" si="121"/>
        <v>0</v>
      </c>
      <c r="M366" s="24">
        <f t="shared" si="121"/>
        <v>0</v>
      </c>
      <c r="N366" s="45">
        <f t="shared" si="121"/>
        <v>0</v>
      </c>
      <c r="O366" s="50">
        <f t="shared" si="120"/>
        <v>0</v>
      </c>
      <c r="P366" s="13"/>
      <c r="Q366" s="187"/>
    </row>
    <row r="367" spans="1:17" ht="15" customHeight="1" x14ac:dyDescent="0.25">
      <c r="A367" s="187"/>
      <c r="B367" s="9" t="s">
        <v>89</v>
      </c>
      <c r="C367" s="187"/>
      <c r="D367" s="187"/>
      <c r="E367" s="187"/>
      <c r="F367" s="187"/>
      <c r="G367" s="187"/>
      <c r="H367" s="187"/>
      <c r="I367" s="187"/>
      <c r="J367" s="187"/>
      <c r="K367" s="187"/>
      <c r="L367" s="500" t="str">
        <f>CONCATENATE("Berufsgenossenschaft ",$B$44)</f>
        <v>Berufsgenossenschaft 2027</v>
      </c>
      <c r="M367" s="501"/>
      <c r="N367" s="502"/>
      <c r="O367" s="48">
        <v>0</v>
      </c>
      <c r="P367" s="13"/>
      <c r="Q367" s="187"/>
    </row>
    <row r="368" spans="1:17" ht="15" customHeight="1" thickBot="1" x14ac:dyDescent="0.3">
      <c r="A368" s="187"/>
      <c r="B368" s="9" t="s">
        <v>85</v>
      </c>
      <c r="C368" s="187"/>
      <c r="D368" s="187"/>
      <c r="E368" s="187"/>
      <c r="F368" s="187"/>
      <c r="G368" s="187"/>
      <c r="H368" s="187"/>
      <c r="I368" s="187"/>
      <c r="J368" s="187"/>
      <c r="K368" s="187"/>
      <c r="L368" s="503" t="str">
        <f>CONCATENATE("Personalausgaben ",$B$44)</f>
        <v>Personalausgaben 2027</v>
      </c>
      <c r="M368" s="504"/>
      <c r="N368" s="505"/>
      <c r="O368" s="49">
        <f>SUM(O366:O367)</f>
        <v>0</v>
      </c>
      <c r="P368" s="13"/>
      <c r="Q368" s="187"/>
    </row>
    <row r="369" spans="1:17" ht="15" customHeight="1" thickBot="1" x14ac:dyDescent="0.3"/>
    <row r="370" spans="1:17" ht="15" customHeight="1" x14ac:dyDescent="0.25">
      <c r="B370" s="475">
        <v>2028</v>
      </c>
      <c r="C370" s="476"/>
      <c r="D370" s="476"/>
      <c r="E370" s="476"/>
      <c r="F370" s="476"/>
      <c r="G370" s="476"/>
      <c r="H370" s="476"/>
      <c r="I370" s="476"/>
      <c r="J370" s="476"/>
      <c r="K370" s="476"/>
      <c r="L370" s="476"/>
      <c r="M370" s="476"/>
      <c r="N370" s="476"/>
      <c r="O370" s="477"/>
    </row>
    <row r="371" spans="1:17" ht="15" customHeight="1" thickBot="1" x14ac:dyDescent="0.3">
      <c r="B371" s="478"/>
      <c r="C371" s="479"/>
      <c r="D371" s="479"/>
      <c r="E371" s="479"/>
      <c r="F371" s="479"/>
      <c r="G371" s="479"/>
      <c r="H371" s="479"/>
      <c r="I371" s="479"/>
      <c r="J371" s="479"/>
      <c r="K371" s="479"/>
      <c r="L371" s="479"/>
      <c r="M371" s="479"/>
      <c r="N371" s="479"/>
      <c r="O371" s="480"/>
    </row>
    <row r="372" spans="1:17" ht="15" customHeight="1" thickBot="1" x14ac:dyDescent="0.3">
      <c r="B372" s="481" t="s">
        <v>88</v>
      </c>
      <c r="C372" s="482"/>
      <c r="D372" s="483"/>
      <c r="E372" s="487" t="s">
        <v>83</v>
      </c>
      <c r="F372" s="188" t="s">
        <v>82</v>
      </c>
      <c r="G372" s="487" t="s">
        <v>86</v>
      </c>
      <c r="H372" s="489" t="s">
        <v>84</v>
      </c>
      <c r="I372" s="491" t="s">
        <v>90</v>
      </c>
      <c r="J372" s="493" t="s">
        <v>64</v>
      </c>
      <c r="K372" s="494"/>
      <c r="L372" s="494"/>
      <c r="M372" s="494"/>
      <c r="N372" s="494"/>
      <c r="O372" s="495" t="s">
        <v>52</v>
      </c>
    </row>
    <row r="373" spans="1:17" ht="15" customHeight="1" thickBot="1" x14ac:dyDescent="0.3">
      <c r="B373" s="484"/>
      <c r="C373" s="485"/>
      <c r="D373" s="486"/>
      <c r="E373" s="488"/>
      <c r="F373" s="10" t="s">
        <v>87</v>
      </c>
      <c r="G373" s="488"/>
      <c r="H373" s="490"/>
      <c r="I373" s="492"/>
      <c r="J373" s="8" t="s">
        <v>78</v>
      </c>
      <c r="K373" s="8" t="s">
        <v>79</v>
      </c>
      <c r="L373" s="8" t="s">
        <v>80</v>
      </c>
      <c r="M373" s="8" t="s">
        <v>81</v>
      </c>
      <c r="N373" s="43" t="s">
        <v>120</v>
      </c>
      <c r="O373" s="496"/>
    </row>
    <row r="374" spans="1:17" ht="15" customHeight="1" x14ac:dyDescent="0.25">
      <c r="B374" s="560" t="str">
        <f>CONCATENATE("Januar ",$B$66)</f>
        <v>Januar 2028</v>
      </c>
      <c r="C374" s="561"/>
      <c r="D374" s="562"/>
      <c r="E374" s="37">
        <v>0</v>
      </c>
      <c r="F374" s="38"/>
      <c r="G374" s="38"/>
      <c r="H374" s="38"/>
      <c r="I374" s="39">
        <f t="shared" ref="I374:I379" si="122">SUM(E374:H374)</f>
        <v>0</v>
      </c>
      <c r="J374" s="19">
        <f t="shared" ref="J374:J379" si="123">ROUND($I374*$O$12,2)</f>
        <v>0</v>
      </c>
      <c r="K374" s="19">
        <f t="shared" ref="K374:K379" si="124">ROUND($I374*$O$13,2)</f>
        <v>0</v>
      </c>
      <c r="L374" s="19">
        <f t="shared" ref="L374:L379" si="125">ROUND($I374*$O$14,2)</f>
        <v>0</v>
      </c>
      <c r="M374" s="19">
        <f t="shared" ref="M374:M379" si="126">ROUND($I374*$O$15,2)</f>
        <v>0</v>
      </c>
      <c r="N374" s="20">
        <f>ROUND($I374*$O$17,2)+ROUND($I374*$O$18,2)+ROUND($I374*$O$19,2)+ROUND($I374*$O$20,2)</f>
        <v>0</v>
      </c>
      <c r="O374" s="46">
        <f t="shared" ref="O374:O380" si="127">SUM(E374:H374)+SUM(J374:N374)</f>
        <v>0</v>
      </c>
    </row>
    <row r="375" spans="1:17" ht="15" customHeight="1" x14ac:dyDescent="0.25">
      <c r="B375" s="497" t="str">
        <f>CONCATENATE("Februar ",$B$66)</f>
        <v>Februar 2028</v>
      </c>
      <c r="C375" s="498"/>
      <c r="D375" s="499"/>
      <c r="E375" s="40">
        <v>0</v>
      </c>
      <c r="F375" s="41"/>
      <c r="G375" s="41"/>
      <c r="H375" s="41"/>
      <c r="I375" s="42">
        <f t="shared" si="122"/>
        <v>0</v>
      </c>
      <c r="J375" s="21">
        <f t="shared" si="123"/>
        <v>0</v>
      </c>
      <c r="K375" s="21">
        <f t="shared" si="124"/>
        <v>0</v>
      </c>
      <c r="L375" s="21">
        <f t="shared" si="125"/>
        <v>0</v>
      </c>
      <c r="M375" s="21">
        <f t="shared" si="126"/>
        <v>0</v>
      </c>
      <c r="N375" s="22">
        <f t="shared" ref="N375:N379" si="128">ROUND($I375*$O$17,2)+ROUND($I375*$O$18,2)+ROUND($I375*$O$19,2)+ROUND($I375*$O$20,2)</f>
        <v>0</v>
      </c>
      <c r="O375" s="47">
        <f t="shared" si="127"/>
        <v>0</v>
      </c>
    </row>
    <row r="376" spans="1:17" ht="15" customHeight="1" x14ac:dyDescent="0.25">
      <c r="B376" s="497" t="str">
        <f>CONCATENATE("März ",$B$66)</f>
        <v>März 2028</v>
      </c>
      <c r="C376" s="498"/>
      <c r="D376" s="499"/>
      <c r="E376" s="40">
        <v>0</v>
      </c>
      <c r="F376" s="41"/>
      <c r="G376" s="41"/>
      <c r="H376" s="41"/>
      <c r="I376" s="42">
        <f t="shared" si="122"/>
        <v>0</v>
      </c>
      <c r="J376" s="21">
        <f t="shared" si="123"/>
        <v>0</v>
      </c>
      <c r="K376" s="21">
        <f t="shared" si="124"/>
        <v>0</v>
      </c>
      <c r="L376" s="21">
        <f t="shared" si="125"/>
        <v>0</v>
      </c>
      <c r="M376" s="21">
        <f t="shared" si="126"/>
        <v>0</v>
      </c>
      <c r="N376" s="22">
        <f t="shared" si="128"/>
        <v>0</v>
      </c>
      <c r="O376" s="47">
        <f t="shared" si="127"/>
        <v>0</v>
      </c>
    </row>
    <row r="377" spans="1:17" ht="15" customHeight="1" x14ac:dyDescent="0.25">
      <c r="B377" s="497" t="str">
        <f>CONCATENATE("April ",$B$66)</f>
        <v>April 2028</v>
      </c>
      <c r="C377" s="498"/>
      <c r="D377" s="499"/>
      <c r="E377" s="40">
        <v>0</v>
      </c>
      <c r="F377" s="41"/>
      <c r="G377" s="41"/>
      <c r="H377" s="41"/>
      <c r="I377" s="42">
        <f t="shared" si="122"/>
        <v>0</v>
      </c>
      <c r="J377" s="21">
        <f t="shared" si="123"/>
        <v>0</v>
      </c>
      <c r="K377" s="21">
        <f t="shared" si="124"/>
        <v>0</v>
      </c>
      <c r="L377" s="21">
        <f t="shared" si="125"/>
        <v>0</v>
      </c>
      <c r="M377" s="21">
        <f t="shared" si="126"/>
        <v>0</v>
      </c>
      <c r="N377" s="22">
        <f t="shared" si="128"/>
        <v>0</v>
      </c>
      <c r="O377" s="47">
        <f t="shared" si="127"/>
        <v>0</v>
      </c>
    </row>
    <row r="378" spans="1:17" ht="15" customHeight="1" x14ac:dyDescent="0.25">
      <c r="B378" s="497" t="str">
        <f>CONCATENATE("Mai ",$B$66)</f>
        <v>Mai 2028</v>
      </c>
      <c r="C378" s="498"/>
      <c r="D378" s="499"/>
      <c r="E378" s="40">
        <v>0</v>
      </c>
      <c r="F378" s="41"/>
      <c r="G378" s="41"/>
      <c r="H378" s="41"/>
      <c r="I378" s="42">
        <f t="shared" si="122"/>
        <v>0</v>
      </c>
      <c r="J378" s="21">
        <f t="shared" si="123"/>
        <v>0</v>
      </c>
      <c r="K378" s="21">
        <f t="shared" si="124"/>
        <v>0</v>
      </c>
      <c r="L378" s="21">
        <f t="shared" si="125"/>
        <v>0</v>
      </c>
      <c r="M378" s="21">
        <f t="shared" si="126"/>
        <v>0</v>
      </c>
      <c r="N378" s="22">
        <f t="shared" si="128"/>
        <v>0</v>
      </c>
      <c r="O378" s="47">
        <f t="shared" si="127"/>
        <v>0</v>
      </c>
    </row>
    <row r="379" spans="1:17" ht="15" customHeight="1" x14ac:dyDescent="0.25">
      <c r="B379" s="497" t="str">
        <f>CONCATENATE("Juni ",$B$66)</f>
        <v>Juni 2028</v>
      </c>
      <c r="C379" s="498"/>
      <c r="D379" s="499"/>
      <c r="E379" s="40">
        <v>0</v>
      </c>
      <c r="F379" s="41"/>
      <c r="G379" s="41"/>
      <c r="H379" s="41"/>
      <c r="I379" s="42">
        <f t="shared" si="122"/>
        <v>0</v>
      </c>
      <c r="J379" s="21">
        <f t="shared" si="123"/>
        <v>0</v>
      </c>
      <c r="K379" s="21">
        <f t="shared" si="124"/>
        <v>0</v>
      </c>
      <c r="L379" s="21">
        <f t="shared" si="125"/>
        <v>0</v>
      </c>
      <c r="M379" s="21">
        <f t="shared" si="126"/>
        <v>0</v>
      </c>
      <c r="N379" s="22">
        <f t="shared" si="128"/>
        <v>0</v>
      </c>
      <c r="O379" s="47">
        <f t="shared" si="127"/>
        <v>0</v>
      </c>
    </row>
    <row r="380" spans="1:17" ht="15" customHeight="1" thickBot="1" x14ac:dyDescent="0.3">
      <c r="B380" s="573" t="str">
        <f>CONCATENATE("gesamt ",$B$66)</f>
        <v>gesamt 2028</v>
      </c>
      <c r="C380" s="574"/>
      <c r="D380" s="575"/>
      <c r="E380" s="23">
        <f t="shared" ref="E380:N380" si="129">SUM(E374:E379)</f>
        <v>0</v>
      </c>
      <c r="F380" s="24">
        <f t="shared" si="129"/>
        <v>0</v>
      </c>
      <c r="G380" s="24">
        <f t="shared" si="129"/>
        <v>0</v>
      </c>
      <c r="H380" s="24">
        <f t="shared" si="129"/>
        <v>0</v>
      </c>
      <c r="I380" s="24">
        <f t="shared" si="129"/>
        <v>0</v>
      </c>
      <c r="J380" s="24">
        <f t="shared" si="129"/>
        <v>0</v>
      </c>
      <c r="K380" s="24">
        <f t="shared" si="129"/>
        <v>0</v>
      </c>
      <c r="L380" s="24">
        <f t="shared" si="129"/>
        <v>0</v>
      </c>
      <c r="M380" s="24">
        <f t="shared" si="129"/>
        <v>0</v>
      </c>
      <c r="N380" s="45">
        <f t="shared" si="129"/>
        <v>0</v>
      </c>
      <c r="O380" s="50">
        <f t="shared" si="127"/>
        <v>0</v>
      </c>
    </row>
    <row r="381" spans="1:17" ht="15" customHeight="1" x14ac:dyDescent="0.25">
      <c r="B381" s="9" t="s">
        <v>89</v>
      </c>
      <c r="C381" s="187"/>
      <c r="D381" s="187"/>
      <c r="E381" s="187"/>
      <c r="F381" s="187"/>
      <c r="G381" s="187"/>
      <c r="H381" s="187"/>
      <c r="I381" s="187"/>
      <c r="J381" s="187"/>
      <c r="K381" s="187"/>
      <c r="L381" s="500" t="str">
        <f>CONCATENATE("Berufsgenossenschaft ",$B$66)</f>
        <v>Berufsgenossenschaft 2028</v>
      </c>
      <c r="M381" s="501"/>
      <c r="N381" s="502"/>
      <c r="O381" s="48">
        <v>0</v>
      </c>
    </row>
    <row r="382" spans="1:17" ht="15" customHeight="1" thickBot="1" x14ac:dyDescent="0.3">
      <c r="B382" s="9" t="s">
        <v>85</v>
      </c>
      <c r="C382" s="187"/>
      <c r="D382" s="187"/>
      <c r="E382" s="187"/>
      <c r="F382" s="187"/>
      <c r="G382" s="187"/>
      <c r="H382" s="187"/>
      <c r="I382" s="187"/>
      <c r="J382" s="187"/>
      <c r="K382" s="187"/>
      <c r="L382" s="503" t="str">
        <f>CONCATENATE("Personalausgaben ",$B$66)</f>
        <v>Personalausgaben 2028</v>
      </c>
      <c r="M382" s="504"/>
      <c r="N382" s="505"/>
      <c r="O382" s="49">
        <f>SUM(O380:O381)</f>
        <v>0</v>
      </c>
    </row>
    <row r="383" spans="1:17" ht="15" customHeight="1" thickBot="1" x14ac:dyDescent="0.3">
      <c r="A383" s="187"/>
      <c r="B383" s="506" t="s">
        <v>58</v>
      </c>
      <c r="C383" s="507"/>
      <c r="D383" s="507"/>
      <c r="E383" s="507"/>
      <c r="F383" s="507"/>
      <c r="G383" s="507"/>
      <c r="H383" s="507"/>
      <c r="I383" s="508" t="str">
        <f>IF(E387&lt;&gt;0,E387,"")</f>
        <v>MA 6</v>
      </c>
      <c r="J383" s="508"/>
      <c r="K383" s="508"/>
      <c r="L383" s="508"/>
      <c r="M383" s="508"/>
      <c r="N383" s="508"/>
      <c r="O383" s="509"/>
      <c r="P383" s="17"/>
      <c r="Q383" s="187"/>
    </row>
    <row r="384" spans="1:17" ht="15" customHeight="1" x14ac:dyDescent="0.25">
      <c r="A384" s="187"/>
      <c r="B384" s="529" t="s">
        <v>208</v>
      </c>
      <c r="C384" s="530"/>
      <c r="D384" s="530"/>
      <c r="E384" s="530"/>
      <c r="F384" s="530"/>
      <c r="G384" s="530"/>
      <c r="H384" s="530"/>
      <c r="I384" s="530"/>
      <c r="J384" s="530"/>
      <c r="K384" s="530"/>
      <c r="L384" s="530"/>
      <c r="M384" s="530"/>
      <c r="N384" s="530"/>
      <c r="O384" s="531"/>
      <c r="P384" s="18"/>
      <c r="Q384" s="187"/>
    </row>
    <row r="385" spans="1:17" ht="15" customHeight="1" thickBot="1" x14ac:dyDescent="0.3">
      <c r="A385" s="187"/>
      <c r="B385" s="532" t="s">
        <v>98</v>
      </c>
      <c r="C385" s="533"/>
      <c r="D385" s="533"/>
      <c r="E385" s="533"/>
      <c r="F385" s="533"/>
      <c r="G385" s="533"/>
      <c r="H385" s="533"/>
      <c r="I385" s="533"/>
      <c r="J385" s="533"/>
      <c r="K385" s="533"/>
      <c r="L385" s="533"/>
      <c r="M385" s="533"/>
      <c r="N385" s="533"/>
      <c r="O385" s="534"/>
      <c r="P385" s="18"/>
      <c r="Q385" s="187"/>
    </row>
    <row r="386" spans="1:17" ht="15" customHeight="1" thickBot="1" x14ac:dyDescent="0.3">
      <c r="A386" s="187"/>
      <c r="B386" s="187"/>
      <c r="C386" s="187"/>
      <c r="D386" s="187"/>
      <c r="E386" s="187"/>
      <c r="F386" s="187"/>
      <c r="G386" s="187"/>
      <c r="H386" s="187"/>
      <c r="I386" s="187"/>
      <c r="J386" s="187"/>
      <c r="K386" s="187"/>
      <c r="L386" s="187"/>
      <c r="M386" s="187"/>
      <c r="N386" s="187"/>
      <c r="O386" s="187"/>
      <c r="P386" s="13"/>
      <c r="Q386" s="187"/>
    </row>
    <row r="387" spans="1:17" ht="15" customHeight="1" x14ac:dyDescent="0.25">
      <c r="A387" s="187"/>
      <c r="B387" s="535" t="s">
        <v>59</v>
      </c>
      <c r="C387" s="536"/>
      <c r="D387" s="537"/>
      <c r="E387" s="538" t="s">
        <v>143</v>
      </c>
      <c r="F387" s="539"/>
      <c r="G387" s="539"/>
      <c r="H387" s="540"/>
      <c r="I387" s="541" t="s">
        <v>62</v>
      </c>
      <c r="J387" s="542"/>
      <c r="K387" s="543"/>
      <c r="L387" s="469"/>
      <c r="M387" s="547"/>
      <c r="N387" s="547"/>
      <c r="O387" s="470"/>
      <c r="P387" s="14"/>
      <c r="Q387" s="187"/>
    </row>
    <row r="388" spans="1:17" ht="15" customHeight="1" x14ac:dyDescent="0.25">
      <c r="A388" s="187"/>
      <c r="B388" s="551" t="s">
        <v>60</v>
      </c>
      <c r="C388" s="552"/>
      <c r="D388" s="553"/>
      <c r="E388" s="554"/>
      <c r="F388" s="555"/>
      <c r="G388" s="555"/>
      <c r="H388" s="556"/>
      <c r="I388" s="544"/>
      <c r="J388" s="545"/>
      <c r="K388" s="546"/>
      <c r="L388" s="548"/>
      <c r="M388" s="549"/>
      <c r="N388" s="549"/>
      <c r="O388" s="550"/>
      <c r="P388" s="14"/>
      <c r="Q388" s="187"/>
    </row>
    <row r="389" spans="1:17" ht="15" customHeight="1" thickBot="1" x14ac:dyDescent="0.3">
      <c r="A389" s="187"/>
      <c r="B389" s="570" t="s">
        <v>61</v>
      </c>
      <c r="C389" s="571"/>
      <c r="D389" s="572"/>
      <c r="E389" s="563"/>
      <c r="F389" s="533"/>
      <c r="G389" s="533"/>
      <c r="H389" s="534"/>
      <c r="I389" s="564" t="s">
        <v>63</v>
      </c>
      <c r="J389" s="565"/>
      <c r="K389" s="566"/>
      <c r="L389" s="567"/>
      <c r="M389" s="568"/>
      <c r="N389" s="568"/>
      <c r="O389" s="569"/>
      <c r="P389" s="14"/>
      <c r="Q389" s="187"/>
    </row>
    <row r="390" spans="1:17" ht="15" customHeight="1" thickBot="1" x14ac:dyDescent="0.3">
      <c r="A390" s="187"/>
      <c r="B390" s="187"/>
      <c r="C390" s="187"/>
      <c r="D390" s="187"/>
      <c r="E390" s="187"/>
      <c r="F390" s="187"/>
      <c r="G390" s="187"/>
      <c r="H390" s="187"/>
      <c r="I390" s="187"/>
      <c r="J390" s="187"/>
      <c r="K390" s="187"/>
      <c r="L390" s="187"/>
      <c r="M390" s="187"/>
      <c r="N390" s="187"/>
      <c r="O390" s="187"/>
      <c r="P390" s="13"/>
      <c r="Q390" s="187"/>
    </row>
    <row r="391" spans="1:17" ht="15" customHeight="1" thickBot="1" x14ac:dyDescent="0.3">
      <c r="A391" s="187"/>
      <c r="B391" s="463" t="s">
        <v>73</v>
      </c>
      <c r="C391" s="464"/>
      <c r="D391" s="465"/>
      <c r="E391" s="515"/>
      <c r="F391" s="516"/>
      <c r="G391" s="516"/>
      <c r="H391" s="516"/>
      <c r="I391" s="516"/>
      <c r="J391" s="516"/>
      <c r="K391" s="517"/>
      <c r="L391" s="187"/>
      <c r="M391" s="518" t="s">
        <v>64</v>
      </c>
      <c r="N391" s="519"/>
      <c r="O391" s="11">
        <f>SUM(O392:O395)</f>
        <v>0.19324999999999998</v>
      </c>
      <c r="P391" s="14"/>
      <c r="Q391" s="187"/>
    </row>
    <row r="392" spans="1:17" ht="15" customHeight="1" thickBot="1" x14ac:dyDescent="0.3">
      <c r="A392" s="187"/>
      <c r="B392" s="187"/>
      <c r="C392" s="187"/>
      <c r="D392" s="187"/>
      <c r="E392" s="187"/>
      <c r="F392" s="187"/>
      <c r="G392" s="187"/>
      <c r="H392" s="187"/>
      <c r="I392" s="187"/>
      <c r="J392" s="187"/>
      <c r="K392" s="187"/>
      <c r="L392" s="187"/>
      <c r="M392" s="520" t="s">
        <v>65</v>
      </c>
      <c r="N392" s="521"/>
      <c r="O392" s="144">
        <v>7.2999999999999995E-2</v>
      </c>
      <c r="P392" s="14"/>
      <c r="Q392" s="187"/>
    </row>
    <row r="393" spans="1:17" ht="15" customHeight="1" thickBot="1" x14ac:dyDescent="0.3">
      <c r="A393" s="187"/>
      <c r="B393" s="463" t="s">
        <v>74</v>
      </c>
      <c r="C393" s="464"/>
      <c r="D393" s="465"/>
      <c r="E393" s="27"/>
      <c r="F393" s="27"/>
      <c r="G393" s="27"/>
      <c r="H393" s="27"/>
      <c r="I393" s="27"/>
      <c r="J393" s="27"/>
      <c r="K393" s="28"/>
      <c r="L393" s="187"/>
      <c r="M393" s="522" t="s">
        <v>66</v>
      </c>
      <c r="N393" s="523"/>
      <c r="O393" s="25">
        <v>1.525E-2</v>
      </c>
      <c r="P393" s="14"/>
      <c r="Q393" s="187"/>
    </row>
    <row r="394" spans="1:17" ht="15" customHeight="1" x14ac:dyDescent="0.25">
      <c r="A394" s="187"/>
      <c r="B394" s="520" t="s">
        <v>77</v>
      </c>
      <c r="C394" s="559"/>
      <c r="D394" s="521"/>
      <c r="E394" s="29"/>
      <c r="F394" s="29"/>
      <c r="G394" s="29"/>
      <c r="H394" s="29"/>
      <c r="I394" s="29"/>
      <c r="J394" s="29"/>
      <c r="K394" s="30"/>
      <c r="L394" s="187"/>
      <c r="M394" s="522" t="s">
        <v>67</v>
      </c>
      <c r="N394" s="523"/>
      <c r="O394" s="196">
        <v>1.2E-2</v>
      </c>
      <c r="P394" s="14"/>
      <c r="Q394" s="187"/>
    </row>
    <row r="395" spans="1:17" ht="15" customHeight="1" thickBot="1" x14ac:dyDescent="0.3">
      <c r="A395" s="187"/>
      <c r="B395" s="522" t="s">
        <v>75</v>
      </c>
      <c r="C395" s="557"/>
      <c r="D395" s="523"/>
      <c r="E395" s="31"/>
      <c r="F395" s="31"/>
      <c r="G395" s="31"/>
      <c r="H395" s="31"/>
      <c r="I395" s="31"/>
      <c r="J395" s="31"/>
      <c r="K395" s="32"/>
      <c r="L395" s="187"/>
      <c r="M395" s="524" t="s">
        <v>68</v>
      </c>
      <c r="N395" s="525"/>
      <c r="O395" s="197">
        <v>9.2999999999999999E-2</v>
      </c>
      <c r="P395" s="14"/>
      <c r="Q395" s="187"/>
    </row>
    <row r="396" spans="1:17" ht="15" customHeight="1" thickBot="1" x14ac:dyDescent="0.3">
      <c r="A396" s="187"/>
      <c r="B396" s="524" t="s">
        <v>76</v>
      </c>
      <c r="C396" s="558"/>
      <c r="D396" s="525"/>
      <c r="E396" s="33">
        <v>1000</v>
      </c>
      <c r="F396" s="33"/>
      <c r="G396" s="33"/>
      <c r="H396" s="33"/>
      <c r="I396" s="33"/>
      <c r="J396" s="33"/>
      <c r="K396" s="34"/>
      <c r="L396" s="187"/>
      <c r="M396" s="518" t="s">
        <v>120</v>
      </c>
      <c r="N396" s="519"/>
      <c r="O396" s="11">
        <f>SUM(O397:O400)</f>
        <v>8.9999999999999998E-4</v>
      </c>
      <c r="P396" s="14"/>
      <c r="Q396" s="187"/>
    </row>
    <row r="397" spans="1:17" ht="15" customHeight="1" thickBot="1" x14ac:dyDescent="0.3">
      <c r="A397" s="187"/>
      <c r="B397" s="463" t="s">
        <v>147</v>
      </c>
      <c r="C397" s="464"/>
      <c r="D397" s="464"/>
      <c r="E397" s="464"/>
      <c r="F397" s="464"/>
      <c r="G397" s="464"/>
      <c r="H397" s="464"/>
      <c r="I397" s="464"/>
      <c r="J397" s="464"/>
      <c r="K397" s="526"/>
      <c r="L397" s="187"/>
      <c r="M397" s="108" t="s">
        <v>69</v>
      </c>
      <c r="N397" s="109"/>
      <c r="O397" s="107">
        <v>8.9999999999999998E-4</v>
      </c>
      <c r="P397" s="14"/>
      <c r="Q397" s="187"/>
    </row>
    <row r="398" spans="1:17" ht="15" customHeight="1" x14ac:dyDescent="0.25">
      <c r="A398" s="187"/>
      <c r="B398" s="520" t="s">
        <v>77</v>
      </c>
      <c r="C398" s="559"/>
      <c r="D398" s="521"/>
      <c r="E398" s="29"/>
      <c r="F398" s="29"/>
      <c r="G398" s="29"/>
      <c r="H398" s="29"/>
      <c r="I398" s="29"/>
      <c r="J398" s="29"/>
      <c r="K398" s="30"/>
      <c r="L398" s="187"/>
      <c r="M398" s="189" t="s">
        <v>70</v>
      </c>
      <c r="N398" s="190"/>
      <c r="O398" s="107">
        <v>0</v>
      </c>
      <c r="P398" s="14"/>
      <c r="Q398" s="187"/>
    </row>
    <row r="399" spans="1:17" ht="15" customHeight="1" x14ac:dyDescent="0.25">
      <c r="A399" s="187"/>
      <c r="B399" s="522" t="s">
        <v>75</v>
      </c>
      <c r="C399" s="557"/>
      <c r="D399" s="523"/>
      <c r="E399" s="31"/>
      <c r="F399" s="31"/>
      <c r="G399" s="31"/>
      <c r="H399" s="31"/>
      <c r="I399" s="31"/>
      <c r="J399" s="31"/>
      <c r="K399" s="32"/>
      <c r="L399" s="187"/>
      <c r="M399" s="527" t="s">
        <v>71</v>
      </c>
      <c r="N399" s="528"/>
      <c r="O399" s="25">
        <v>0</v>
      </c>
      <c r="P399" s="14"/>
      <c r="Q399" s="187"/>
    </row>
    <row r="400" spans="1:17" ht="15" customHeight="1" thickBot="1" x14ac:dyDescent="0.3">
      <c r="A400" s="187"/>
      <c r="B400" s="524" t="s">
        <v>76</v>
      </c>
      <c r="C400" s="558"/>
      <c r="D400" s="525"/>
      <c r="E400" s="33"/>
      <c r="F400" s="33"/>
      <c r="G400" s="33"/>
      <c r="H400" s="33"/>
      <c r="I400" s="33"/>
      <c r="J400" s="33"/>
      <c r="K400" s="34"/>
      <c r="L400" s="187"/>
      <c r="M400" s="513" t="s">
        <v>121</v>
      </c>
      <c r="N400" s="514"/>
      <c r="O400" s="26">
        <v>0</v>
      </c>
      <c r="P400" s="13"/>
      <c r="Q400" s="187"/>
    </row>
    <row r="401" spans="1:17" ht="15" customHeight="1" thickBot="1" x14ac:dyDescent="0.3">
      <c r="A401" s="187"/>
      <c r="B401" s="187"/>
      <c r="C401" s="187"/>
      <c r="D401" s="187"/>
      <c r="E401" s="187"/>
      <c r="F401" s="187"/>
      <c r="G401" s="187"/>
      <c r="H401" s="187"/>
      <c r="I401" s="187"/>
      <c r="J401" s="187"/>
      <c r="K401" s="187"/>
      <c r="L401" s="187"/>
      <c r="M401" s="187"/>
      <c r="N401" s="187"/>
      <c r="O401" s="187"/>
      <c r="P401" s="13"/>
      <c r="Q401" s="187"/>
    </row>
    <row r="402" spans="1:17" ht="15" customHeight="1" thickBot="1" x14ac:dyDescent="0.3">
      <c r="A402" s="187"/>
      <c r="B402" s="463" t="s">
        <v>74</v>
      </c>
      <c r="C402" s="464"/>
      <c r="D402" s="465"/>
      <c r="E402" s="27"/>
      <c r="F402" s="27"/>
      <c r="G402" s="27"/>
      <c r="H402" s="27"/>
      <c r="I402" s="27"/>
      <c r="J402" s="27"/>
      <c r="K402" s="28"/>
      <c r="L402" s="187"/>
      <c r="M402" s="466" t="s">
        <v>72</v>
      </c>
      <c r="N402" s="469"/>
      <c r="O402" s="470"/>
      <c r="P402" s="14"/>
      <c r="Q402" s="187"/>
    </row>
    <row r="403" spans="1:17" ht="15" customHeight="1" x14ac:dyDescent="0.25">
      <c r="A403" s="187"/>
      <c r="B403" s="193" t="s">
        <v>122</v>
      </c>
      <c r="C403" s="194"/>
      <c r="D403" s="194"/>
      <c r="E403" s="35">
        <v>1.6666666666666667</v>
      </c>
      <c r="F403" s="35">
        <v>0</v>
      </c>
      <c r="G403" s="35">
        <v>0</v>
      </c>
      <c r="H403" s="35">
        <v>0</v>
      </c>
      <c r="I403" s="35">
        <v>0</v>
      </c>
      <c r="J403" s="35">
        <v>0</v>
      </c>
      <c r="K403" s="36">
        <v>0</v>
      </c>
      <c r="L403" s="187"/>
      <c r="M403" s="467"/>
      <c r="N403" s="471"/>
      <c r="O403" s="472"/>
      <c r="P403" s="14"/>
      <c r="Q403" s="187"/>
    </row>
    <row r="404" spans="1:17" ht="15" customHeight="1" thickBot="1" x14ac:dyDescent="0.3">
      <c r="A404" s="187"/>
      <c r="B404" s="195" t="s">
        <v>123</v>
      </c>
      <c r="C404" s="191"/>
      <c r="D404" s="192"/>
      <c r="E404" s="117">
        <v>0.83333333333333337</v>
      </c>
      <c r="F404" s="117">
        <v>0</v>
      </c>
      <c r="G404" s="117">
        <v>0</v>
      </c>
      <c r="H404" s="117">
        <v>0</v>
      </c>
      <c r="I404" s="117">
        <v>0</v>
      </c>
      <c r="J404" s="117">
        <v>0</v>
      </c>
      <c r="K404" s="118">
        <v>0</v>
      </c>
      <c r="L404" s="187"/>
      <c r="M404" s="467"/>
      <c r="N404" s="471"/>
      <c r="O404" s="472"/>
      <c r="P404" s="14"/>
      <c r="Q404" s="187"/>
    </row>
    <row r="405" spans="1:17" ht="15" customHeight="1" thickBot="1" x14ac:dyDescent="0.3">
      <c r="A405" s="187"/>
      <c r="B405" s="114"/>
      <c r="C405" s="114"/>
      <c r="D405" s="114"/>
      <c r="E405" s="115"/>
      <c r="F405" s="115" t="str">
        <f t="shared" ref="F405:K405" si="130">IF(F403&lt;&gt;0,F404/F403,"")</f>
        <v/>
      </c>
      <c r="G405" s="115" t="str">
        <f t="shared" si="130"/>
        <v/>
      </c>
      <c r="H405" s="115" t="str">
        <f t="shared" si="130"/>
        <v/>
      </c>
      <c r="I405" s="115" t="str">
        <f t="shared" si="130"/>
        <v/>
      </c>
      <c r="J405" s="115" t="str">
        <f t="shared" si="130"/>
        <v/>
      </c>
      <c r="K405" s="115" t="str">
        <f t="shared" si="130"/>
        <v/>
      </c>
      <c r="L405" s="187"/>
      <c r="M405" s="468"/>
      <c r="N405" s="473"/>
      <c r="O405" s="474"/>
      <c r="P405" s="14"/>
      <c r="Q405" s="187"/>
    </row>
    <row r="406" spans="1:17" ht="15" customHeight="1" thickBot="1" x14ac:dyDescent="0.3">
      <c r="A406" s="187"/>
      <c r="B406" s="187"/>
      <c r="C406" s="187"/>
      <c r="D406" s="187"/>
      <c r="E406" s="187"/>
      <c r="F406" s="187"/>
      <c r="G406" s="187"/>
      <c r="H406" s="187"/>
      <c r="I406" s="187"/>
      <c r="J406" s="187"/>
      <c r="K406" s="187"/>
      <c r="L406" s="187"/>
      <c r="M406" s="187"/>
      <c r="N406" s="187"/>
      <c r="O406" s="187"/>
      <c r="P406" s="13"/>
      <c r="Q406" s="187"/>
    </row>
    <row r="407" spans="1:17" ht="15" customHeight="1" x14ac:dyDescent="0.25">
      <c r="A407" s="187"/>
      <c r="B407" s="475">
        <v>2026</v>
      </c>
      <c r="C407" s="476"/>
      <c r="D407" s="476"/>
      <c r="E407" s="476"/>
      <c r="F407" s="476"/>
      <c r="G407" s="476"/>
      <c r="H407" s="476"/>
      <c r="I407" s="476"/>
      <c r="J407" s="476"/>
      <c r="K407" s="476"/>
      <c r="L407" s="476"/>
      <c r="M407" s="476"/>
      <c r="N407" s="476"/>
      <c r="O407" s="477"/>
      <c r="P407" s="13"/>
      <c r="Q407" s="187"/>
    </row>
    <row r="408" spans="1:17" ht="15" customHeight="1" thickBot="1" x14ac:dyDescent="0.3">
      <c r="A408" s="187"/>
      <c r="B408" s="478"/>
      <c r="C408" s="479"/>
      <c r="D408" s="479"/>
      <c r="E408" s="479"/>
      <c r="F408" s="479"/>
      <c r="G408" s="479"/>
      <c r="H408" s="479"/>
      <c r="I408" s="479"/>
      <c r="J408" s="479"/>
      <c r="K408" s="479"/>
      <c r="L408" s="479"/>
      <c r="M408" s="479"/>
      <c r="N408" s="479"/>
      <c r="O408" s="480"/>
      <c r="P408" s="13"/>
      <c r="Q408" s="187"/>
    </row>
    <row r="409" spans="1:17" ht="15" customHeight="1" thickBot="1" x14ac:dyDescent="0.3">
      <c r="A409" s="187"/>
      <c r="B409" s="481" t="s">
        <v>88</v>
      </c>
      <c r="C409" s="482"/>
      <c r="D409" s="483"/>
      <c r="E409" s="487" t="s">
        <v>83</v>
      </c>
      <c r="F409" s="188" t="s">
        <v>82</v>
      </c>
      <c r="G409" s="487" t="s">
        <v>86</v>
      </c>
      <c r="H409" s="489" t="s">
        <v>84</v>
      </c>
      <c r="I409" s="491" t="s">
        <v>90</v>
      </c>
      <c r="J409" s="493" t="s">
        <v>64</v>
      </c>
      <c r="K409" s="494"/>
      <c r="L409" s="494"/>
      <c r="M409" s="494"/>
      <c r="N409" s="494"/>
      <c r="O409" s="495" t="s">
        <v>52</v>
      </c>
      <c r="P409" s="13"/>
      <c r="Q409" s="187"/>
    </row>
    <row r="410" spans="1:17" ht="15" customHeight="1" thickBot="1" x14ac:dyDescent="0.3">
      <c r="A410" s="187"/>
      <c r="B410" s="484"/>
      <c r="C410" s="485"/>
      <c r="D410" s="486"/>
      <c r="E410" s="488"/>
      <c r="F410" s="10" t="s">
        <v>87</v>
      </c>
      <c r="G410" s="488"/>
      <c r="H410" s="490"/>
      <c r="I410" s="492"/>
      <c r="J410" s="8" t="s">
        <v>78</v>
      </c>
      <c r="K410" s="8" t="s">
        <v>79</v>
      </c>
      <c r="L410" s="8" t="s">
        <v>80</v>
      </c>
      <c r="M410" s="8" t="s">
        <v>81</v>
      </c>
      <c r="N410" s="43" t="s">
        <v>120</v>
      </c>
      <c r="O410" s="496"/>
      <c r="P410" s="16"/>
      <c r="Q410" s="187"/>
    </row>
    <row r="411" spans="1:17" ht="15" customHeight="1" x14ac:dyDescent="0.25">
      <c r="A411" s="187"/>
      <c r="B411" s="497" t="s">
        <v>162</v>
      </c>
      <c r="C411" s="498"/>
      <c r="D411" s="499"/>
      <c r="E411" s="40">
        <f>E396</f>
        <v>1000</v>
      </c>
      <c r="F411" s="41"/>
      <c r="G411" s="41"/>
      <c r="H411" s="41"/>
      <c r="I411" s="42">
        <f t="shared" ref="I411:I418" si="131">SUM(E411:H411)</f>
        <v>1000</v>
      </c>
      <c r="J411" s="21">
        <f t="shared" ref="J411:J418" si="132">ROUND($I411*$O$12,2)</f>
        <v>80.5</v>
      </c>
      <c r="K411" s="21">
        <f t="shared" ref="K411:K418" si="133">ROUND($I411*$O$13,2)</f>
        <v>18</v>
      </c>
      <c r="L411" s="21">
        <f t="shared" ref="L411:L418" si="134">ROUND($I411*$O$14,2)</f>
        <v>13</v>
      </c>
      <c r="M411" s="21">
        <f t="shared" ref="M411:M418" si="135">ROUND($I411*$O$15,2)</f>
        <v>93</v>
      </c>
      <c r="N411" s="44">
        <f t="shared" ref="N411:N415" si="136">ROUND($I411*$O$17,2)+ROUND($I411*$O$18,2)+ROUND($I411*$O$19,2)+ROUND($I411*$O$20,2)</f>
        <v>0.9</v>
      </c>
      <c r="O411" s="47">
        <f t="shared" ref="O411:O419" si="137">SUM(E411:H411)+SUM(J411:N411)</f>
        <v>1205.4000000000001</v>
      </c>
      <c r="P411" s="13"/>
      <c r="Q411" s="187"/>
    </row>
    <row r="412" spans="1:17" ht="15" customHeight="1" x14ac:dyDescent="0.25">
      <c r="A412" s="187"/>
      <c r="B412" s="497" t="s">
        <v>163</v>
      </c>
      <c r="C412" s="498"/>
      <c r="D412" s="499"/>
      <c r="E412" s="40">
        <v>0</v>
      </c>
      <c r="F412" s="41"/>
      <c r="G412" s="41"/>
      <c r="H412" s="41"/>
      <c r="I412" s="42">
        <f t="shared" si="131"/>
        <v>0</v>
      </c>
      <c r="J412" s="21">
        <f t="shared" si="132"/>
        <v>0</v>
      </c>
      <c r="K412" s="21">
        <f t="shared" si="133"/>
        <v>0</v>
      </c>
      <c r="L412" s="21">
        <f t="shared" si="134"/>
        <v>0</v>
      </c>
      <c r="M412" s="21">
        <f t="shared" si="135"/>
        <v>0</v>
      </c>
      <c r="N412" s="44">
        <f t="shared" si="136"/>
        <v>0</v>
      </c>
      <c r="O412" s="47">
        <f t="shared" si="137"/>
        <v>0</v>
      </c>
      <c r="P412" s="13"/>
      <c r="Q412" s="187"/>
    </row>
    <row r="413" spans="1:17" ht="15" customHeight="1" x14ac:dyDescent="0.25">
      <c r="A413" s="187"/>
      <c r="B413" s="497" t="s">
        <v>164</v>
      </c>
      <c r="C413" s="498"/>
      <c r="D413" s="499"/>
      <c r="E413" s="40">
        <v>0</v>
      </c>
      <c r="F413" s="41"/>
      <c r="G413" s="41"/>
      <c r="H413" s="41"/>
      <c r="I413" s="42">
        <f t="shared" si="131"/>
        <v>0</v>
      </c>
      <c r="J413" s="21">
        <f t="shared" si="132"/>
        <v>0</v>
      </c>
      <c r="K413" s="21">
        <f t="shared" si="133"/>
        <v>0</v>
      </c>
      <c r="L413" s="21">
        <f t="shared" si="134"/>
        <v>0</v>
      </c>
      <c r="M413" s="21">
        <f t="shared" si="135"/>
        <v>0</v>
      </c>
      <c r="N413" s="44">
        <f t="shared" si="136"/>
        <v>0</v>
      </c>
      <c r="O413" s="47">
        <f t="shared" si="137"/>
        <v>0</v>
      </c>
      <c r="P413" s="13"/>
      <c r="Q413" s="187"/>
    </row>
    <row r="414" spans="1:17" ht="15" customHeight="1" x14ac:dyDescent="0.25">
      <c r="A414" s="187"/>
      <c r="B414" s="497" t="s">
        <v>165</v>
      </c>
      <c r="C414" s="498"/>
      <c r="D414" s="499"/>
      <c r="E414" s="40">
        <v>0</v>
      </c>
      <c r="F414" s="41"/>
      <c r="G414" s="41"/>
      <c r="H414" s="41"/>
      <c r="I414" s="42">
        <f t="shared" si="131"/>
        <v>0</v>
      </c>
      <c r="J414" s="21">
        <f t="shared" si="132"/>
        <v>0</v>
      </c>
      <c r="K414" s="21">
        <f t="shared" si="133"/>
        <v>0</v>
      </c>
      <c r="L414" s="21">
        <f t="shared" si="134"/>
        <v>0</v>
      </c>
      <c r="M414" s="21">
        <f t="shared" si="135"/>
        <v>0</v>
      </c>
      <c r="N414" s="44">
        <f t="shared" si="136"/>
        <v>0</v>
      </c>
      <c r="O414" s="47">
        <f t="shared" si="137"/>
        <v>0</v>
      </c>
      <c r="P414" s="13"/>
      <c r="Q414" s="187"/>
    </row>
    <row r="415" spans="1:17" ht="15" customHeight="1" x14ac:dyDescent="0.25">
      <c r="A415" s="187"/>
      <c r="B415" s="497" t="s">
        <v>166</v>
      </c>
      <c r="C415" s="498"/>
      <c r="D415" s="499"/>
      <c r="E415" s="40">
        <v>0</v>
      </c>
      <c r="F415" s="41"/>
      <c r="G415" s="41"/>
      <c r="H415" s="41"/>
      <c r="I415" s="42">
        <f t="shared" si="131"/>
        <v>0</v>
      </c>
      <c r="J415" s="21">
        <f t="shared" si="132"/>
        <v>0</v>
      </c>
      <c r="K415" s="21">
        <f t="shared" si="133"/>
        <v>0</v>
      </c>
      <c r="L415" s="21">
        <f t="shared" si="134"/>
        <v>0</v>
      </c>
      <c r="M415" s="21">
        <f t="shared" si="135"/>
        <v>0</v>
      </c>
      <c r="N415" s="44">
        <f t="shared" si="136"/>
        <v>0</v>
      </c>
      <c r="O415" s="47">
        <f t="shared" si="137"/>
        <v>0</v>
      </c>
      <c r="P415" s="13"/>
      <c r="Q415" s="187"/>
    </row>
    <row r="416" spans="1:17" ht="15" customHeight="1" x14ac:dyDescent="0.25">
      <c r="A416" s="187"/>
      <c r="B416" s="576" t="s">
        <v>167</v>
      </c>
      <c r="C416" s="577"/>
      <c r="D416" s="578"/>
      <c r="E416" s="40">
        <v>0</v>
      </c>
      <c r="F416" s="41"/>
      <c r="G416" s="41"/>
      <c r="H416" s="41"/>
      <c r="I416" s="42">
        <f t="shared" si="131"/>
        <v>0</v>
      </c>
      <c r="J416" s="21">
        <f t="shared" si="132"/>
        <v>0</v>
      </c>
      <c r="K416" s="21">
        <f t="shared" si="133"/>
        <v>0</v>
      </c>
      <c r="L416" s="21">
        <f t="shared" si="134"/>
        <v>0</v>
      </c>
      <c r="M416" s="21">
        <f t="shared" si="135"/>
        <v>0</v>
      </c>
      <c r="N416" s="44">
        <f>ROUND($I416*$O$17,2)</f>
        <v>0</v>
      </c>
      <c r="O416" s="47">
        <f t="shared" si="137"/>
        <v>0</v>
      </c>
      <c r="P416" s="13"/>
      <c r="Q416" s="187"/>
    </row>
    <row r="417" spans="1:17" ht="15" customHeight="1" x14ac:dyDescent="0.25">
      <c r="A417" s="187"/>
      <c r="B417" s="497" t="s">
        <v>168</v>
      </c>
      <c r="C417" s="498"/>
      <c r="D417" s="499"/>
      <c r="E417" s="40">
        <v>0</v>
      </c>
      <c r="F417" s="41"/>
      <c r="G417" s="41"/>
      <c r="H417" s="41"/>
      <c r="I417" s="42">
        <f t="shared" si="131"/>
        <v>0</v>
      </c>
      <c r="J417" s="21">
        <f t="shared" si="132"/>
        <v>0</v>
      </c>
      <c r="K417" s="21">
        <f t="shared" si="133"/>
        <v>0</v>
      </c>
      <c r="L417" s="21">
        <f t="shared" si="134"/>
        <v>0</v>
      </c>
      <c r="M417" s="21">
        <f t="shared" si="135"/>
        <v>0</v>
      </c>
      <c r="N417" s="44">
        <f t="shared" ref="N417" si="138">ROUND($I417*$O$17,2)+ROUND($I417*$O$18,2)+ROUND($I417*$O$19,2)+ROUND($I417*$O$20,2)</f>
        <v>0</v>
      </c>
      <c r="O417" s="47">
        <f t="shared" si="137"/>
        <v>0</v>
      </c>
      <c r="P417" s="13"/>
      <c r="Q417" s="187"/>
    </row>
    <row r="418" spans="1:17" ht="15" customHeight="1" x14ac:dyDescent="0.25">
      <c r="A418" s="187"/>
      <c r="B418" s="497" t="s">
        <v>169</v>
      </c>
      <c r="C418" s="498"/>
      <c r="D418" s="499"/>
      <c r="E418" s="40">
        <v>0</v>
      </c>
      <c r="F418" s="41"/>
      <c r="G418" s="41"/>
      <c r="H418" s="41"/>
      <c r="I418" s="42">
        <f t="shared" si="131"/>
        <v>0</v>
      </c>
      <c r="J418" s="21">
        <f t="shared" si="132"/>
        <v>0</v>
      </c>
      <c r="K418" s="21">
        <f t="shared" si="133"/>
        <v>0</v>
      </c>
      <c r="L418" s="21">
        <f t="shared" si="134"/>
        <v>0</v>
      </c>
      <c r="M418" s="21">
        <f t="shared" si="135"/>
        <v>0</v>
      </c>
      <c r="N418" s="44">
        <f>ROUND($I418*$O$17,2)</f>
        <v>0</v>
      </c>
      <c r="O418" s="47">
        <f t="shared" si="137"/>
        <v>0</v>
      </c>
      <c r="P418" s="13"/>
      <c r="Q418" s="187"/>
    </row>
    <row r="419" spans="1:17" ht="15" customHeight="1" thickBot="1" x14ac:dyDescent="0.3">
      <c r="A419" s="187"/>
      <c r="B419" s="573" t="s">
        <v>170</v>
      </c>
      <c r="C419" s="574"/>
      <c r="D419" s="575"/>
      <c r="E419" s="23">
        <f t="shared" ref="E419:N419" si="139">SUM(E411:E418)</f>
        <v>1000</v>
      </c>
      <c r="F419" s="24">
        <f t="shared" si="139"/>
        <v>0</v>
      </c>
      <c r="G419" s="24">
        <f t="shared" si="139"/>
        <v>0</v>
      </c>
      <c r="H419" s="24">
        <f t="shared" si="139"/>
        <v>0</v>
      </c>
      <c r="I419" s="24">
        <f t="shared" si="139"/>
        <v>1000</v>
      </c>
      <c r="J419" s="24">
        <f t="shared" si="139"/>
        <v>80.5</v>
      </c>
      <c r="K419" s="24">
        <f t="shared" si="139"/>
        <v>18</v>
      </c>
      <c r="L419" s="24">
        <f t="shared" si="139"/>
        <v>13</v>
      </c>
      <c r="M419" s="24">
        <f t="shared" si="139"/>
        <v>93</v>
      </c>
      <c r="N419" s="45">
        <f t="shared" si="139"/>
        <v>0.9</v>
      </c>
      <c r="O419" s="50">
        <f t="shared" si="137"/>
        <v>1205.4000000000001</v>
      </c>
      <c r="P419" s="13"/>
      <c r="Q419" s="187"/>
    </row>
    <row r="420" spans="1:17" ht="15" customHeight="1" x14ac:dyDescent="0.25">
      <c r="A420" s="187"/>
      <c r="B420" s="9" t="s">
        <v>89</v>
      </c>
      <c r="C420" s="187"/>
      <c r="D420" s="187"/>
      <c r="E420" s="187"/>
      <c r="F420" s="187"/>
      <c r="G420" s="187"/>
      <c r="H420" s="187"/>
      <c r="I420" s="187"/>
      <c r="J420" s="187"/>
      <c r="K420" s="187"/>
      <c r="L420" s="500" t="s">
        <v>171</v>
      </c>
      <c r="M420" s="501"/>
      <c r="N420" s="502"/>
      <c r="O420" s="48">
        <v>0</v>
      </c>
      <c r="P420" s="13"/>
      <c r="Q420" s="187"/>
    </row>
    <row r="421" spans="1:17" ht="15" customHeight="1" thickBot="1" x14ac:dyDescent="0.3">
      <c r="A421" s="187"/>
      <c r="B421" s="9" t="s">
        <v>85</v>
      </c>
      <c r="C421" s="187"/>
      <c r="D421" s="187"/>
      <c r="E421" s="187"/>
      <c r="F421" s="187"/>
      <c r="G421" s="187"/>
      <c r="H421" s="187"/>
      <c r="I421" s="187"/>
      <c r="J421" s="187"/>
      <c r="K421" s="187"/>
      <c r="L421" s="503" t="s">
        <v>172</v>
      </c>
      <c r="M421" s="504"/>
      <c r="N421" s="505"/>
      <c r="O421" s="49">
        <f>SUM(O419:O420)</f>
        <v>1205.4000000000001</v>
      </c>
      <c r="P421" s="13"/>
      <c r="Q421" s="187"/>
    </row>
    <row r="422" spans="1:17" ht="15" customHeight="1" thickBot="1" x14ac:dyDescent="0.3">
      <c r="A422" s="187"/>
      <c r="B422" s="506" t="s">
        <v>58</v>
      </c>
      <c r="C422" s="507"/>
      <c r="D422" s="507"/>
      <c r="E422" s="507"/>
      <c r="F422" s="507"/>
      <c r="G422" s="507"/>
      <c r="H422" s="507"/>
      <c r="I422" s="508" t="str">
        <f>IF(E387&lt;&gt;0,E387,"")</f>
        <v>MA 6</v>
      </c>
      <c r="J422" s="508"/>
      <c r="K422" s="508"/>
      <c r="L422" s="508"/>
      <c r="M422" s="508"/>
      <c r="N422" s="508"/>
      <c r="O422" s="509"/>
      <c r="P422" s="13"/>
      <c r="Q422" s="187"/>
    </row>
    <row r="423" spans="1:17" ht="15" customHeight="1" thickBot="1" x14ac:dyDescent="0.3">
      <c r="A423" s="187"/>
      <c r="B423" s="510" t="str">
        <f>IF(B385&lt;&gt;0,B385,"")</f>
        <v>Ihr Projektname 6</v>
      </c>
      <c r="C423" s="511"/>
      <c r="D423" s="511"/>
      <c r="E423" s="511"/>
      <c r="F423" s="511"/>
      <c r="G423" s="511"/>
      <c r="H423" s="511"/>
      <c r="I423" s="511"/>
      <c r="J423" s="511"/>
      <c r="K423" s="511"/>
      <c r="L423" s="511"/>
      <c r="M423" s="511"/>
      <c r="N423" s="511"/>
      <c r="O423" s="512"/>
      <c r="P423" s="13"/>
      <c r="Q423" s="187"/>
    </row>
    <row r="424" spans="1:17" ht="15" customHeight="1" x14ac:dyDescent="0.25">
      <c r="A424" s="187"/>
      <c r="B424" s="475">
        <v>2027</v>
      </c>
      <c r="C424" s="476"/>
      <c r="D424" s="476"/>
      <c r="E424" s="476"/>
      <c r="F424" s="476"/>
      <c r="G424" s="476"/>
      <c r="H424" s="476"/>
      <c r="I424" s="476"/>
      <c r="J424" s="476"/>
      <c r="K424" s="476"/>
      <c r="L424" s="476"/>
      <c r="M424" s="476"/>
      <c r="N424" s="476"/>
      <c r="O424" s="477"/>
      <c r="P424" s="13"/>
      <c r="Q424" s="187"/>
    </row>
    <row r="425" spans="1:17" ht="15" customHeight="1" thickBot="1" x14ac:dyDescent="0.3">
      <c r="A425" s="187"/>
      <c r="B425" s="478"/>
      <c r="C425" s="479"/>
      <c r="D425" s="479"/>
      <c r="E425" s="479"/>
      <c r="F425" s="479"/>
      <c r="G425" s="479"/>
      <c r="H425" s="479"/>
      <c r="I425" s="479"/>
      <c r="J425" s="479"/>
      <c r="K425" s="479"/>
      <c r="L425" s="479"/>
      <c r="M425" s="479"/>
      <c r="N425" s="479"/>
      <c r="O425" s="480"/>
      <c r="P425" s="13"/>
      <c r="Q425" s="187"/>
    </row>
    <row r="426" spans="1:17" ht="15" customHeight="1" thickBot="1" x14ac:dyDescent="0.3">
      <c r="A426" s="187"/>
      <c r="B426" s="481" t="s">
        <v>88</v>
      </c>
      <c r="C426" s="482"/>
      <c r="D426" s="483"/>
      <c r="E426" s="487" t="s">
        <v>83</v>
      </c>
      <c r="F426" s="188" t="s">
        <v>82</v>
      </c>
      <c r="G426" s="487" t="s">
        <v>86</v>
      </c>
      <c r="H426" s="489" t="s">
        <v>84</v>
      </c>
      <c r="I426" s="491" t="s">
        <v>90</v>
      </c>
      <c r="J426" s="493" t="s">
        <v>64</v>
      </c>
      <c r="K426" s="494"/>
      <c r="L426" s="494"/>
      <c r="M426" s="494"/>
      <c r="N426" s="494"/>
      <c r="O426" s="495" t="s">
        <v>52</v>
      </c>
      <c r="P426" s="13"/>
      <c r="Q426" s="187"/>
    </row>
    <row r="427" spans="1:17" ht="15" customHeight="1" thickBot="1" x14ac:dyDescent="0.3">
      <c r="A427" s="187"/>
      <c r="B427" s="484"/>
      <c r="C427" s="485"/>
      <c r="D427" s="486"/>
      <c r="E427" s="488"/>
      <c r="F427" s="10" t="s">
        <v>87</v>
      </c>
      <c r="G427" s="488"/>
      <c r="H427" s="490"/>
      <c r="I427" s="492"/>
      <c r="J427" s="8" t="s">
        <v>78</v>
      </c>
      <c r="K427" s="8" t="s">
        <v>79</v>
      </c>
      <c r="L427" s="8" t="s">
        <v>80</v>
      </c>
      <c r="M427" s="8" t="s">
        <v>81</v>
      </c>
      <c r="N427" s="43" t="s">
        <v>120</v>
      </c>
      <c r="O427" s="496"/>
      <c r="P427" s="13"/>
      <c r="Q427" s="187"/>
    </row>
    <row r="428" spans="1:17" ht="15" customHeight="1" x14ac:dyDescent="0.25">
      <c r="A428" s="187"/>
      <c r="B428" s="560" t="str">
        <f>CONCATENATE("Januar ",$B$44)</f>
        <v>Januar 2027</v>
      </c>
      <c r="C428" s="561"/>
      <c r="D428" s="562"/>
      <c r="E428" s="37">
        <v>0</v>
      </c>
      <c r="F428" s="38"/>
      <c r="G428" s="38"/>
      <c r="H428" s="38"/>
      <c r="I428" s="39">
        <f t="shared" ref="I428:I441" si="140">SUM(E428:H428)</f>
        <v>0</v>
      </c>
      <c r="J428" s="19">
        <f t="shared" ref="J428:J441" si="141">ROUND($I428*$O$12,2)</f>
        <v>0</v>
      </c>
      <c r="K428" s="19">
        <f t="shared" ref="K428:K441" si="142">ROUND($I428*$O$13,2)</f>
        <v>0</v>
      </c>
      <c r="L428" s="19">
        <f t="shared" ref="L428:L441" si="143">ROUND($I428*$O$14,2)</f>
        <v>0</v>
      </c>
      <c r="M428" s="19">
        <f t="shared" ref="M428:M441" si="144">ROUND($I428*$O$15,2)</f>
        <v>0</v>
      </c>
      <c r="N428" s="20">
        <f t="shared" ref="N428:N438" si="145">ROUND($I428*$O$17,2)+ROUND($I428*$O$18,2)+ROUND($I428*$O$19,2)+ROUND($I428*$O$20,2)</f>
        <v>0</v>
      </c>
      <c r="O428" s="46">
        <f t="shared" ref="O428:O442" si="146">SUM(E428:H428)+SUM(J428:N428)</f>
        <v>0</v>
      </c>
      <c r="P428" s="13"/>
      <c r="Q428" s="187"/>
    </row>
    <row r="429" spans="1:17" ht="15" customHeight="1" x14ac:dyDescent="0.25">
      <c r="A429" s="187"/>
      <c r="B429" s="497" t="str">
        <f>CONCATENATE("Februar ",$B$44)</f>
        <v>Februar 2027</v>
      </c>
      <c r="C429" s="498"/>
      <c r="D429" s="499"/>
      <c r="E429" s="40">
        <v>0</v>
      </c>
      <c r="F429" s="41"/>
      <c r="G429" s="41"/>
      <c r="H429" s="41"/>
      <c r="I429" s="42">
        <f t="shared" si="140"/>
        <v>0</v>
      </c>
      <c r="J429" s="21">
        <f t="shared" si="141"/>
        <v>0</v>
      </c>
      <c r="K429" s="21">
        <f t="shared" si="142"/>
        <v>0</v>
      </c>
      <c r="L429" s="21">
        <f t="shared" si="143"/>
        <v>0</v>
      </c>
      <c r="M429" s="21">
        <f t="shared" si="144"/>
        <v>0</v>
      </c>
      <c r="N429" s="22">
        <f t="shared" si="145"/>
        <v>0</v>
      </c>
      <c r="O429" s="47">
        <f t="shared" si="146"/>
        <v>0</v>
      </c>
      <c r="P429" s="13"/>
      <c r="Q429" s="187"/>
    </row>
    <row r="430" spans="1:17" ht="15" customHeight="1" x14ac:dyDescent="0.25">
      <c r="A430" s="187"/>
      <c r="B430" s="497" t="str">
        <f>CONCATENATE("März ",$B$44)</f>
        <v>März 2027</v>
      </c>
      <c r="C430" s="498"/>
      <c r="D430" s="499"/>
      <c r="E430" s="40">
        <v>0</v>
      </c>
      <c r="F430" s="41"/>
      <c r="G430" s="41"/>
      <c r="H430" s="41"/>
      <c r="I430" s="42">
        <f t="shared" si="140"/>
        <v>0</v>
      </c>
      <c r="J430" s="21">
        <f t="shared" si="141"/>
        <v>0</v>
      </c>
      <c r="K430" s="21">
        <f t="shared" si="142"/>
        <v>0</v>
      </c>
      <c r="L430" s="21">
        <f t="shared" si="143"/>
        <v>0</v>
      </c>
      <c r="M430" s="21">
        <f t="shared" si="144"/>
        <v>0</v>
      </c>
      <c r="N430" s="22">
        <f t="shared" si="145"/>
        <v>0</v>
      </c>
      <c r="O430" s="47">
        <f t="shared" si="146"/>
        <v>0</v>
      </c>
      <c r="P430" s="13"/>
      <c r="Q430" s="187"/>
    </row>
    <row r="431" spans="1:17" ht="15" customHeight="1" x14ac:dyDescent="0.25">
      <c r="A431" s="187"/>
      <c r="B431" s="497" t="str">
        <f>CONCATENATE("April ",$B$44)</f>
        <v>April 2027</v>
      </c>
      <c r="C431" s="498"/>
      <c r="D431" s="499"/>
      <c r="E431" s="40">
        <v>0</v>
      </c>
      <c r="F431" s="41"/>
      <c r="G431" s="41"/>
      <c r="H431" s="41"/>
      <c r="I431" s="42">
        <f t="shared" si="140"/>
        <v>0</v>
      </c>
      <c r="J431" s="21">
        <f t="shared" si="141"/>
        <v>0</v>
      </c>
      <c r="K431" s="21">
        <f t="shared" si="142"/>
        <v>0</v>
      </c>
      <c r="L431" s="21">
        <f t="shared" si="143"/>
        <v>0</v>
      </c>
      <c r="M431" s="21">
        <f t="shared" si="144"/>
        <v>0</v>
      </c>
      <c r="N431" s="22">
        <f t="shared" si="145"/>
        <v>0</v>
      </c>
      <c r="O431" s="47">
        <f t="shared" si="146"/>
        <v>0</v>
      </c>
      <c r="P431" s="13"/>
      <c r="Q431" s="187"/>
    </row>
    <row r="432" spans="1:17" ht="15" customHeight="1" x14ac:dyDescent="0.25">
      <c r="A432" s="187"/>
      <c r="B432" s="497" t="str">
        <f>CONCATENATE("Mai ",$B$44)</f>
        <v>Mai 2027</v>
      </c>
      <c r="C432" s="498"/>
      <c r="D432" s="499"/>
      <c r="E432" s="40">
        <v>0</v>
      </c>
      <c r="F432" s="41"/>
      <c r="G432" s="41"/>
      <c r="H432" s="41"/>
      <c r="I432" s="42">
        <f t="shared" si="140"/>
        <v>0</v>
      </c>
      <c r="J432" s="21">
        <f t="shared" si="141"/>
        <v>0</v>
      </c>
      <c r="K432" s="21">
        <f t="shared" si="142"/>
        <v>0</v>
      </c>
      <c r="L432" s="21">
        <f t="shared" si="143"/>
        <v>0</v>
      </c>
      <c r="M432" s="21">
        <f t="shared" si="144"/>
        <v>0</v>
      </c>
      <c r="N432" s="22">
        <f t="shared" si="145"/>
        <v>0</v>
      </c>
      <c r="O432" s="47">
        <f t="shared" si="146"/>
        <v>0</v>
      </c>
      <c r="P432" s="13"/>
      <c r="Q432" s="187"/>
    </row>
    <row r="433" spans="1:17" ht="15" customHeight="1" x14ac:dyDescent="0.25">
      <c r="A433" s="187"/>
      <c r="B433" s="497" t="str">
        <f>CONCATENATE("Juni ",$B$44)</f>
        <v>Juni 2027</v>
      </c>
      <c r="C433" s="498"/>
      <c r="D433" s="499"/>
      <c r="E433" s="40">
        <v>0</v>
      </c>
      <c r="F433" s="41"/>
      <c r="G433" s="41"/>
      <c r="H433" s="41"/>
      <c r="I433" s="42">
        <f t="shared" si="140"/>
        <v>0</v>
      </c>
      <c r="J433" s="21">
        <f t="shared" si="141"/>
        <v>0</v>
      </c>
      <c r="K433" s="21">
        <f t="shared" si="142"/>
        <v>0</v>
      </c>
      <c r="L433" s="21">
        <f t="shared" si="143"/>
        <v>0</v>
      </c>
      <c r="M433" s="21">
        <f t="shared" si="144"/>
        <v>0</v>
      </c>
      <c r="N433" s="22">
        <f t="shared" si="145"/>
        <v>0</v>
      </c>
      <c r="O433" s="47">
        <f t="shared" si="146"/>
        <v>0</v>
      </c>
      <c r="P433" s="13"/>
      <c r="Q433" s="187"/>
    </row>
    <row r="434" spans="1:17" ht="15" customHeight="1" x14ac:dyDescent="0.25">
      <c r="A434" s="187"/>
      <c r="B434" s="497" t="str">
        <f>CONCATENATE("Juli ",$B$44)</f>
        <v>Juli 2027</v>
      </c>
      <c r="C434" s="498"/>
      <c r="D434" s="499"/>
      <c r="E434" s="40">
        <v>0</v>
      </c>
      <c r="F434" s="41"/>
      <c r="G434" s="41"/>
      <c r="H434" s="41"/>
      <c r="I434" s="42">
        <f t="shared" si="140"/>
        <v>0</v>
      </c>
      <c r="J434" s="21">
        <f t="shared" si="141"/>
        <v>0</v>
      </c>
      <c r="K434" s="21">
        <f t="shared" si="142"/>
        <v>0</v>
      </c>
      <c r="L434" s="21">
        <f t="shared" si="143"/>
        <v>0</v>
      </c>
      <c r="M434" s="21">
        <f t="shared" si="144"/>
        <v>0</v>
      </c>
      <c r="N434" s="22">
        <f t="shared" si="145"/>
        <v>0</v>
      </c>
      <c r="O434" s="47">
        <f t="shared" si="146"/>
        <v>0</v>
      </c>
      <c r="P434" s="13"/>
      <c r="Q434" s="187"/>
    </row>
    <row r="435" spans="1:17" ht="15" customHeight="1" x14ac:dyDescent="0.25">
      <c r="A435" s="187"/>
      <c r="B435" s="497" t="str">
        <f>CONCATENATE("August ",$B$44)</f>
        <v>August 2027</v>
      </c>
      <c r="C435" s="498"/>
      <c r="D435" s="499"/>
      <c r="E435" s="40">
        <v>0</v>
      </c>
      <c r="F435" s="41"/>
      <c r="G435" s="41"/>
      <c r="H435" s="41"/>
      <c r="I435" s="42">
        <f t="shared" si="140"/>
        <v>0</v>
      </c>
      <c r="J435" s="21">
        <f t="shared" si="141"/>
        <v>0</v>
      </c>
      <c r="K435" s="21">
        <f t="shared" si="142"/>
        <v>0</v>
      </c>
      <c r="L435" s="21">
        <f t="shared" si="143"/>
        <v>0</v>
      </c>
      <c r="M435" s="21">
        <f t="shared" si="144"/>
        <v>0</v>
      </c>
      <c r="N435" s="22">
        <f t="shared" si="145"/>
        <v>0</v>
      </c>
      <c r="O435" s="47">
        <f t="shared" si="146"/>
        <v>0</v>
      </c>
      <c r="P435" s="13"/>
      <c r="Q435" s="187"/>
    </row>
    <row r="436" spans="1:17" ht="15" customHeight="1" x14ac:dyDescent="0.25">
      <c r="A436" s="187"/>
      <c r="B436" s="497" t="str">
        <f>CONCATENATE("September ",$B$44)</f>
        <v>September 2027</v>
      </c>
      <c r="C436" s="498"/>
      <c r="D436" s="499"/>
      <c r="E436" s="40">
        <v>0</v>
      </c>
      <c r="F436" s="41"/>
      <c r="G436" s="41"/>
      <c r="H436" s="41"/>
      <c r="I436" s="42">
        <f t="shared" si="140"/>
        <v>0</v>
      </c>
      <c r="J436" s="21">
        <f t="shared" si="141"/>
        <v>0</v>
      </c>
      <c r="K436" s="21">
        <f t="shared" si="142"/>
        <v>0</v>
      </c>
      <c r="L436" s="21">
        <f t="shared" si="143"/>
        <v>0</v>
      </c>
      <c r="M436" s="21">
        <f t="shared" si="144"/>
        <v>0</v>
      </c>
      <c r="N436" s="22">
        <f t="shared" si="145"/>
        <v>0</v>
      </c>
      <c r="O436" s="47">
        <f t="shared" si="146"/>
        <v>0</v>
      </c>
      <c r="P436" s="13"/>
      <c r="Q436" s="187"/>
    </row>
    <row r="437" spans="1:17" ht="15" customHeight="1" x14ac:dyDescent="0.25">
      <c r="A437" s="187"/>
      <c r="B437" s="497" t="str">
        <f>CONCATENATE("Oktober ",$B$44)</f>
        <v>Oktober 2027</v>
      </c>
      <c r="C437" s="498"/>
      <c r="D437" s="499"/>
      <c r="E437" s="40">
        <v>0</v>
      </c>
      <c r="F437" s="41"/>
      <c r="G437" s="41"/>
      <c r="H437" s="41"/>
      <c r="I437" s="42">
        <f t="shared" si="140"/>
        <v>0</v>
      </c>
      <c r="J437" s="21">
        <f t="shared" si="141"/>
        <v>0</v>
      </c>
      <c r="K437" s="21">
        <f t="shared" si="142"/>
        <v>0</v>
      </c>
      <c r="L437" s="21">
        <f t="shared" si="143"/>
        <v>0</v>
      </c>
      <c r="M437" s="21">
        <f t="shared" si="144"/>
        <v>0</v>
      </c>
      <c r="N437" s="22">
        <f t="shared" si="145"/>
        <v>0</v>
      </c>
      <c r="O437" s="47">
        <f t="shared" si="146"/>
        <v>0</v>
      </c>
      <c r="P437" s="13"/>
      <c r="Q437" s="187"/>
    </row>
    <row r="438" spans="1:17" ht="15" customHeight="1" x14ac:dyDescent="0.25">
      <c r="A438" s="187"/>
      <c r="B438" s="497" t="str">
        <f>CONCATENATE("November ",$B$44)</f>
        <v>November 2027</v>
      </c>
      <c r="C438" s="498"/>
      <c r="D438" s="499"/>
      <c r="E438" s="40">
        <v>0</v>
      </c>
      <c r="F438" s="41"/>
      <c r="G438" s="41"/>
      <c r="H438" s="41"/>
      <c r="I438" s="42">
        <f t="shared" si="140"/>
        <v>0</v>
      </c>
      <c r="J438" s="21">
        <f t="shared" si="141"/>
        <v>0</v>
      </c>
      <c r="K438" s="21">
        <f t="shared" si="142"/>
        <v>0</v>
      </c>
      <c r="L438" s="21">
        <f t="shared" si="143"/>
        <v>0</v>
      </c>
      <c r="M438" s="21">
        <f t="shared" si="144"/>
        <v>0</v>
      </c>
      <c r="N438" s="22">
        <f t="shared" si="145"/>
        <v>0</v>
      </c>
      <c r="O438" s="47">
        <f t="shared" si="146"/>
        <v>0</v>
      </c>
      <c r="P438" s="13"/>
      <c r="Q438" s="187"/>
    </row>
    <row r="439" spans="1:17" ht="15" customHeight="1" x14ac:dyDescent="0.25">
      <c r="A439" s="187"/>
      <c r="B439" s="497" t="str">
        <f>CONCATENATE("Jahressonderzahlung ",$B$44)</f>
        <v>Jahressonderzahlung 2027</v>
      </c>
      <c r="C439" s="498"/>
      <c r="D439" s="499"/>
      <c r="E439" s="40">
        <v>0</v>
      </c>
      <c r="F439" s="41"/>
      <c r="G439" s="41"/>
      <c r="H439" s="41"/>
      <c r="I439" s="42">
        <f t="shared" si="140"/>
        <v>0</v>
      </c>
      <c r="J439" s="21">
        <f t="shared" si="141"/>
        <v>0</v>
      </c>
      <c r="K439" s="21">
        <f t="shared" si="142"/>
        <v>0</v>
      </c>
      <c r="L439" s="21">
        <f t="shared" si="143"/>
        <v>0</v>
      </c>
      <c r="M439" s="21">
        <f t="shared" si="144"/>
        <v>0</v>
      </c>
      <c r="N439" s="22">
        <f>ROUND($I439*$O$17,2)</f>
        <v>0</v>
      </c>
      <c r="O439" s="47">
        <f t="shared" si="146"/>
        <v>0</v>
      </c>
      <c r="P439" s="13"/>
      <c r="Q439" s="187"/>
    </row>
    <row r="440" spans="1:17" ht="15" customHeight="1" x14ac:dyDescent="0.25">
      <c r="A440" s="187"/>
      <c r="B440" s="497" t="str">
        <f>CONCATENATE("Dezember ",$B$44)</f>
        <v>Dezember 2027</v>
      </c>
      <c r="C440" s="498"/>
      <c r="D440" s="499"/>
      <c r="E440" s="40">
        <v>0</v>
      </c>
      <c r="F440" s="41"/>
      <c r="G440" s="41"/>
      <c r="H440" s="41"/>
      <c r="I440" s="42">
        <f t="shared" si="140"/>
        <v>0</v>
      </c>
      <c r="J440" s="21">
        <f t="shared" si="141"/>
        <v>0</v>
      </c>
      <c r="K440" s="21">
        <f t="shared" si="142"/>
        <v>0</v>
      </c>
      <c r="L440" s="21">
        <f t="shared" si="143"/>
        <v>0</v>
      </c>
      <c r="M440" s="21">
        <f t="shared" si="144"/>
        <v>0</v>
      </c>
      <c r="N440" s="22">
        <f>ROUND($I440*$O$17,2)+ROUND($I440*$O$18,2)+ROUND($I440*$O$19,2)+ROUND($I440*$O$20,2)</f>
        <v>0</v>
      </c>
      <c r="O440" s="47">
        <f t="shared" si="146"/>
        <v>0</v>
      </c>
      <c r="P440" s="13"/>
      <c r="Q440" s="187"/>
    </row>
    <row r="441" spans="1:17" ht="15" customHeight="1" x14ac:dyDescent="0.25">
      <c r="A441" s="187"/>
      <c r="B441" s="497" t="str">
        <f>CONCATENATE("Leistungsentgelt ",$B$44)</f>
        <v>Leistungsentgelt 2027</v>
      </c>
      <c r="C441" s="498"/>
      <c r="D441" s="499"/>
      <c r="E441" s="40">
        <v>0</v>
      </c>
      <c r="F441" s="41"/>
      <c r="G441" s="41"/>
      <c r="H441" s="41"/>
      <c r="I441" s="42">
        <f t="shared" si="140"/>
        <v>0</v>
      </c>
      <c r="J441" s="21">
        <f t="shared" si="141"/>
        <v>0</v>
      </c>
      <c r="K441" s="21">
        <f t="shared" si="142"/>
        <v>0</v>
      </c>
      <c r="L441" s="21">
        <f t="shared" si="143"/>
        <v>0</v>
      </c>
      <c r="M441" s="21">
        <f t="shared" si="144"/>
        <v>0</v>
      </c>
      <c r="N441" s="22">
        <f>ROUND($I441*$O$17,2)</f>
        <v>0</v>
      </c>
      <c r="O441" s="47">
        <f t="shared" si="146"/>
        <v>0</v>
      </c>
      <c r="P441" s="13"/>
      <c r="Q441" s="187"/>
    </row>
    <row r="442" spans="1:17" ht="15" customHeight="1" thickBot="1" x14ac:dyDescent="0.3">
      <c r="A442" s="187"/>
      <c r="B442" s="573" t="str">
        <f>CONCATENATE("gesamt ",$B$44)</f>
        <v>gesamt 2027</v>
      </c>
      <c r="C442" s="574"/>
      <c r="D442" s="575"/>
      <c r="E442" s="23">
        <f t="shared" ref="E442:N442" si="147">SUM(E428:E441)</f>
        <v>0</v>
      </c>
      <c r="F442" s="24">
        <f t="shared" si="147"/>
        <v>0</v>
      </c>
      <c r="G442" s="24">
        <f t="shared" si="147"/>
        <v>0</v>
      </c>
      <c r="H442" s="24">
        <f t="shared" si="147"/>
        <v>0</v>
      </c>
      <c r="I442" s="24">
        <f t="shared" si="147"/>
        <v>0</v>
      </c>
      <c r="J442" s="24">
        <f t="shared" si="147"/>
        <v>0</v>
      </c>
      <c r="K442" s="24">
        <f t="shared" si="147"/>
        <v>0</v>
      </c>
      <c r="L442" s="24">
        <f t="shared" si="147"/>
        <v>0</v>
      </c>
      <c r="M442" s="24">
        <f t="shared" si="147"/>
        <v>0</v>
      </c>
      <c r="N442" s="45">
        <f t="shared" si="147"/>
        <v>0</v>
      </c>
      <c r="O442" s="50">
        <f t="shared" si="146"/>
        <v>0</v>
      </c>
      <c r="P442" s="13"/>
      <c r="Q442" s="187"/>
    </row>
    <row r="443" spans="1:17" ht="15" customHeight="1" x14ac:dyDescent="0.25">
      <c r="A443" s="187"/>
      <c r="B443" s="9" t="s">
        <v>89</v>
      </c>
      <c r="C443" s="187"/>
      <c r="D443" s="187"/>
      <c r="E443" s="187"/>
      <c r="F443" s="187"/>
      <c r="G443" s="187"/>
      <c r="H443" s="187"/>
      <c r="I443" s="187"/>
      <c r="J443" s="187"/>
      <c r="K443" s="187"/>
      <c r="L443" s="500" t="str">
        <f>CONCATENATE("Berufsgenossenschaft ",$B$44)</f>
        <v>Berufsgenossenschaft 2027</v>
      </c>
      <c r="M443" s="501"/>
      <c r="N443" s="502"/>
      <c r="O443" s="48">
        <v>0</v>
      </c>
      <c r="P443" s="13"/>
      <c r="Q443" s="187"/>
    </row>
    <row r="444" spans="1:17" ht="15" customHeight="1" thickBot="1" x14ac:dyDescent="0.3">
      <c r="A444" s="187"/>
      <c r="B444" s="9" t="s">
        <v>85</v>
      </c>
      <c r="C444" s="187"/>
      <c r="D444" s="187"/>
      <c r="E444" s="187"/>
      <c r="F444" s="187"/>
      <c r="G444" s="187"/>
      <c r="H444" s="187"/>
      <c r="I444" s="187"/>
      <c r="J444" s="187"/>
      <c r="K444" s="187"/>
      <c r="L444" s="503" t="str">
        <f>CONCATENATE("Personalausgaben ",$B$44)</f>
        <v>Personalausgaben 2027</v>
      </c>
      <c r="M444" s="504"/>
      <c r="N444" s="505"/>
      <c r="O444" s="49">
        <f>SUM(O442:O443)</f>
        <v>0</v>
      </c>
      <c r="P444" s="13"/>
      <c r="Q444" s="187"/>
    </row>
    <row r="445" spans="1:17" ht="15" customHeight="1" thickBot="1" x14ac:dyDescent="0.3"/>
    <row r="446" spans="1:17" ht="15" customHeight="1" x14ac:dyDescent="0.25">
      <c r="B446" s="475">
        <v>2028</v>
      </c>
      <c r="C446" s="476"/>
      <c r="D446" s="476"/>
      <c r="E446" s="476"/>
      <c r="F446" s="476"/>
      <c r="G446" s="476"/>
      <c r="H446" s="476"/>
      <c r="I446" s="476"/>
      <c r="J446" s="476"/>
      <c r="K446" s="476"/>
      <c r="L446" s="476"/>
      <c r="M446" s="476"/>
      <c r="N446" s="476"/>
      <c r="O446" s="477"/>
    </row>
    <row r="447" spans="1:17" ht="15" customHeight="1" thickBot="1" x14ac:dyDescent="0.3">
      <c r="B447" s="478"/>
      <c r="C447" s="479"/>
      <c r="D447" s="479"/>
      <c r="E447" s="479"/>
      <c r="F447" s="479"/>
      <c r="G447" s="479"/>
      <c r="H447" s="479"/>
      <c r="I447" s="479"/>
      <c r="J447" s="479"/>
      <c r="K447" s="479"/>
      <c r="L447" s="479"/>
      <c r="M447" s="479"/>
      <c r="N447" s="479"/>
      <c r="O447" s="480"/>
    </row>
    <row r="448" spans="1:17" ht="15" customHeight="1" thickBot="1" x14ac:dyDescent="0.3">
      <c r="B448" s="481" t="s">
        <v>88</v>
      </c>
      <c r="C448" s="482"/>
      <c r="D448" s="483"/>
      <c r="E448" s="487" t="s">
        <v>83</v>
      </c>
      <c r="F448" s="188" t="s">
        <v>82</v>
      </c>
      <c r="G448" s="487" t="s">
        <v>86</v>
      </c>
      <c r="H448" s="489" t="s">
        <v>84</v>
      </c>
      <c r="I448" s="491" t="s">
        <v>90</v>
      </c>
      <c r="J448" s="493" t="s">
        <v>64</v>
      </c>
      <c r="K448" s="494"/>
      <c r="L448" s="494"/>
      <c r="M448" s="494"/>
      <c r="N448" s="494"/>
      <c r="O448" s="495" t="s">
        <v>52</v>
      </c>
    </row>
    <row r="449" spans="1:17" ht="15" customHeight="1" thickBot="1" x14ac:dyDescent="0.3">
      <c r="B449" s="484"/>
      <c r="C449" s="485"/>
      <c r="D449" s="486"/>
      <c r="E449" s="488"/>
      <c r="F449" s="10" t="s">
        <v>87</v>
      </c>
      <c r="G449" s="488"/>
      <c r="H449" s="490"/>
      <c r="I449" s="492"/>
      <c r="J449" s="8" t="s">
        <v>78</v>
      </c>
      <c r="K449" s="8" t="s">
        <v>79</v>
      </c>
      <c r="L449" s="8" t="s">
        <v>80</v>
      </c>
      <c r="M449" s="8" t="s">
        <v>81</v>
      </c>
      <c r="N449" s="43" t="s">
        <v>120</v>
      </c>
      <c r="O449" s="496"/>
    </row>
    <row r="450" spans="1:17" ht="15" customHeight="1" x14ac:dyDescent="0.25">
      <c r="B450" s="560" t="str">
        <f>CONCATENATE("Januar ",$B$66)</f>
        <v>Januar 2028</v>
      </c>
      <c r="C450" s="561"/>
      <c r="D450" s="562"/>
      <c r="E450" s="37">
        <v>0</v>
      </c>
      <c r="F450" s="38"/>
      <c r="G450" s="38"/>
      <c r="H450" s="38"/>
      <c r="I450" s="39">
        <f t="shared" ref="I450:I455" si="148">SUM(E450:H450)</f>
        <v>0</v>
      </c>
      <c r="J450" s="19">
        <f t="shared" ref="J450:J455" si="149">ROUND($I450*$O$12,2)</f>
        <v>0</v>
      </c>
      <c r="K450" s="19">
        <f t="shared" ref="K450:K455" si="150">ROUND($I450*$O$13,2)</f>
        <v>0</v>
      </c>
      <c r="L450" s="19">
        <f t="shared" ref="L450:L455" si="151">ROUND($I450*$O$14,2)</f>
        <v>0</v>
      </c>
      <c r="M450" s="19">
        <f t="shared" ref="M450:M455" si="152">ROUND($I450*$O$15,2)</f>
        <v>0</v>
      </c>
      <c r="N450" s="20">
        <f>ROUND($I450*$O$17,2)+ROUND($I450*$O$18,2)+ROUND($I450*$O$19,2)+ROUND($I450*$O$20,2)</f>
        <v>0</v>
      </c>
      <c r="O450" s="46">
        <f t="shared" ref="O450:O456" si="153">SUM(E450:H450)+SUM(J450:N450)</f>
        <v>0</v>
      </c>
    </row>
    <row r="451" spans="1:17" ht="15" customHeight="1" x14ac:dyDescent="0.25">
      <c r="B451" s="497" t="str">
        <f>CONCATENATE("Februar ",$B$66)</f>
        <v>Februar 2028</v>
      </c>
      <c r="C451" s="498"/>
      <c r="D451" s="499"/>
      <c r="E451" s="40">
        <v>0</v>
      </c>
      <c r="F451" s="41"/>
      <c r="G451" s="41"/>
      <c r="H451" s="41"/>
      <c r="I451" s="42">
        <f t="shared" si="148"/>
        <v>0</v>
      </c>
      <c r="J451" s="21">
        <f t="shared" si="149"/>
        <v>0</v>
      </c>
      <c r="K451" s="21">
        <f t="shared" si="150"/>
        <v>0</v>
      </c>
      <c r="L451" s="21">
        <f t="shared" si="151"/>
        <v>0</v>
      </c>
      <c r="M451" s="21">
        <f t="shared" si="152"/>
        <v>0</v>
      </c>
      <c r="N451" s="22">
        <f t="shared" ref="N451:N455" si="154">ROUND($I451*$O$17,2)+ROUND($I451*$O$18,2)+ROUND($I451*$O$19,2)+ROUND($I451*$O$20,2)</f>
        <v>0</v>
      </c>
      <c r="O451" s="47">
        <f t="shared" si="153"/>
        <v>0</v>
      </c>
    </row>
    <row r="452" spans="1:17" ht="15" customHeight="1" x14ac:dyDescent="0.25">
      <c r="B452" s="497" t="str">
        <f>CONCATENATE("März ",$B$66)</f>
        <v>März 2028</v>
      </c>
      <c r="C452" s="498"/>
      <c r="D452" s="499"/>
      <c r="E452" s="40">
        <v>0</v>
      </c>
      <c r="F452" s="41"/>
      <c r="G452" s="41"/>
      <c r="H452" s="41"/>
      <c r="I452" s="42">
        <f t="shared" si="148"/>
        <v>0</v>
      </c>
      <c r="J452" s="21">
        <f t="shared" si="149"/>
        <v>0</v>
      </c>
      <c r="K452" s="21">
        <f t="shared" si="150"/>
        <v>0</v>
      </c>
      <c r="L452" s="21">
        <f t="shared" si="151"/>
        <v>0</v>
      </c>
      <c r="M452" s="21">
        <f t="shared" si="152"/>
        <v>0</v>
      </c>
      <c r="N452" s="22">
        <f t="shared" si="154"/>
        <v>0</v>
      </c>
      <c r="O452" s="47">
        <f t="shared" si="153"/>
        <v>0</v>
      </c>
    </row>
    <row r="453" spans="1:17" ht="15" customHeight="1" x14ac:dyDescent="0.25">
      <c r="B453" s="497" t="str">
        <f>CONCATENATE("April ",$B$66)</f>
        <v>April 2028</v>
      </c>
      <c r="C453" s="498"/>
      <c r="D453" s="499"/>
      <c r="E453" s="40">
        <v>0</v>
      </c>
      <c r="F453" s="41"/>
      <c r="G453" s="41"/>
      <c r="H453" s="41"/>
      <c r="I453" s="42">
        <f t="shared" si="148"/>
        <v>0</v>
      </c>
      <c r="J453" s="21">
        <f t="shared" si="149"/>
        <v>0</v>
      </c>
      <c r="K453" s="21">
        <f t="shared" si="150"/>
        <v>0</v>
      </c>
      <c r="L453" s="21">
        <f t="shared" si="151"/>
        <v>0</v>
      </c>
      <c r="M453" s="21">
        <f t="shared" si="152"/>
        <v>0</v>
      </c>
      <c r="N453" s="22">
        <f t="shared" si="154"/>
        <v>0</v>
      </c>
      <c r="O453" s="47">
        <f t="shared" si="153"/>
        <v>0</v>
      </c>
    </row>
    <row r="454" spans="1:17" ht="15" customHeight="1" x14ac:dyDescent="0.25">
      <c r="B454" s="497" t="str">
        <f>CONCATENATE("Mai ",$B$66)</f>
        <v>Mai 2028</v>
      </c>
      <c r="C454" s="498"/>
      <c r="D454" s="499"/>
      <c r="E454" s="40">
        <v>0</v>
      </c>
      <c r="F454" s="41"/>
      <c r="G454" s="41"/>
      <c r="H454" s="41"/>
      <c r="I454" s="42">
        <f t="shared" si="148"/>
        <v>0</v>
      </c>
      <c r="J454" s="21">
        <f t="shared" si="149"/>
        <v>0</v>
      </c>
      <c r="K454" s="21">
        <f t="shared" si="150"/>
        <v>0</v>
      </c>
      <c r="L454" s="21">
        <f t="shared" si="151"/>
        <v>0</v>
      </c>
      <c r="M454" s="21">
        <f t="shared" si="152"/>
        <v>0</v>
      </c>
      <c r="N454" s="22">
        <f t="shared" si="154"/>
        <v>0</v>
      </c>
      <c r="O454" s="47">
        <f t="shared" si="153"/>
        <v>0</v>
      </c>
    </row>
    <row r="455" spans="1:17" ht="15" customHeight="1" x14ac:dyDescent="0.25">
      <c r="B455" s="497" t="str">
        <f>CONCATENATE("Juni ",$B$66)</f>
        <v>Juni 2028</v>
      </c>
      <c r="C455" s="498"/>
      <c r="D455" s="499"/>
      <c r="E455" s="40">
        <v>0</v>
      </c>
      <c r="F455" s="41"/>
      <c r="G455" s="41"/>
      <c r="H455" s="41"/>
      <c r="I455" s="42">
        <f t="shared" si="148"/>
        <v>0</v>
      </c>
      <c r="J455" s="21">
        <f t="shared" si="149"/>
        <v>0</v>
      </c>
      <c r="K455" s="21">
        <f t="shared" si="150"/>
        <v>0</v>
      </c>
      <c r="L455" s="21">
        <f t="shared" si="151"/>
        <v>0</v>
      </c>
      <c r="M455" s="21">
        <f t="shared" si="152"/>
        <v>0</v>
      </c>
      <c r="N455" s="22">
        <f t="shared" si="154"/>
        <v>0</v>
      </c>
      <c r="O455" s="47">
        <f t="shared" si="153"/>
        <v>0</v>
      </c>
    </row>
    <row r="456" spans="1:17" ht="15" customHeight="1" thickBot="1" x14ac:dyDescent="0.3">
      <c r="B456" s="573" t="str">
        <f>CONCATENATE("gesamt ",$B$66)</f>
        <v>gesamt 2028</v>
      </c>
      <c r="C456" s="574"/>
      <c r="D456" s="575"/>
      <c r="E456" s="23">
        <f t="shared" ref="E456:N456" si="155">SUM(E450:E455)</f>
        <v>0</v>
      </c>
      <c r="F456" s="24">
        <f t="shared" si="155"/>
        <v>0</v>
      </c>
      <c r="G456" s="24">
        <f t="shared" si="155"/>
        <v>0</v>
      </c>
      <c r="H456" s="24">
        <f t="shared" si="155"/>
        <v>0</v>
      </c>
      <c r="I456" s="24">
        <f t="shared" si="155"/>
        <v>0</v>
      </c>
      <c r="J456" s="24">
        <f t="shared" si="155"/>
        <v>0</v>
      </c>
      <c r="K456" s="24">
        <f t="shared" si="155"/>
        <v>0</v>
      </c>
      <c r="L456" s="24">
        <f t="shared" si="155"/>
        <v>0</v>
      </c>
      <c r="M456" s="24">
        <f t="shared" si="155"/>
        <v>0</v>
      </c>
      <c r="N456" s="45">
        <f t="shared" si="155"/>
        <v>0</v>
      </c>
      <c r="O456" s="50">
        <f t="shared" si="153"/>
        <v>0</v>
      </c>
    </row>
    <row r="457" spans="1:17" ht="15" customHeight="1" x14ac:dyDescent="0.25">
      <c r="B457" s="9" t="s">
        <v>89</v>
      </c>
      <c r="C457" s="187"/>
      <c r="D457" s="187"/>
      <c r="E457" s="187"/>
      <c r="F457" s="187"/>
      <c r="G457" s="187"/>
      <c r="H457" s="187"/>
      <c r="I457" s="187"/>
      <c r="J457" s="187"/>
      <c r="K457" s="187"/>
      <c r="L457" s="500" t="str">
        <f>CONCATENATE("Berufsgenossenschaft ",$B$66)</f>
        <v>Berufsgenossenschaft 2028</v>
      </c>
      <c r="M457" s="501"/>
      <c r="N457" s="502"/>
      <c r="O457" s="48">
        <v>0</v>
      </c>
    </row>
    <row r="458" spans="1:17" ht="15" customHeight="1" thickBot="1" x14ac:dyDescent="0.3">
      <c r="B458" s="9" t="s">
        <v>85</v>
      </c>
      <c r="C458" s="187"/>
      <c r="D458" s="187"/>
      <c r="E458" s="187"/>
      <c r="F458" s="187"/>
      <c r="G458" s="187"/>
      <c r="H458" s="187"/>
      <c r="I458" s="187"/>
      <c r="J458" s="187"/>
      <c r="K458" s="187"/>
      <c r="L458" s="503" t="str">
        <f>CONCATENATE("Personalausgaben ",$B$66)</f>
        <v>Personalausgaben 2028</v>
      </c>
      <c r="M458" s="504"/>
      <c r="N458" s="505"/>
      <c r="O458" s="49">
        <f>SUM(O456:O457)</f>
        <v>0</v>
      </c>
    </row>
    <row r="459" spans="1:17" ht="15" customHeight="1" thickBot="1" x14ac:dyDescent="0.3">
      <c r="A459" s="187"/>
      <c r="B459" s="506" t="s">
        <v>58</v>
      </c>
      <c r="C459" s="507"/>
      <c r="D459" s="507"/>
      <c r="E459" s="507"/>
      <c r="F459" s="507"/>
      <c r="G459" s="507"/>
      <c r="H459" s="507"/>
      <c r="I459" s="508" t="str">
        <f>IF(E463&lt;&gt;0,E463,"")</f>
        <v>MA 7</v>
      </c>
      <c r="J459" s="508"/>
      <c r="K459" s="508"/>
      <c r="L459" s="508"/>
      <c r="M459" s="508"/>
      <c r="N459" s="508"/>
      <c r="O459" s="509"/>
      <c r="P459" s="17"/>
      <c r="Q459" s="187"/>
    </row>
    <row r="460" spans="1:17" ht="15" customHeight="1" x14ac:dyDescent="0.25">
      <c r="A460" s="187"/>
      <c r="B460" s="529" t="s">
        <v>208</v>
      </c>
      <c r="C460" s="530"/>
      <c r="D460" s="530"/>
      <c r="E460" s="530"/>
      <c r="F460" s="530"/>
      <c r="G460" s="530"/>
      <c r="H460" s="530"/>
      <c r="I460" s="530"/>
      <c r="J460" s="530"/>
      <c r="K460" s="530"/>
      <c r="L460" s="530"/>
      <c r="M460" s="530"/>
      <c r="N460" s="530"/>
      <c r="O460" s="531"/>
      <c r="P460" s="18"/>
      <c r="Q460" s="187"/>
    </row>
    <row r="461" spans="1:17" ht="15" customHeight="1" thickBot="1" x14ac:dyDescent="0.3">
      <c r="A461" s="187"/>
      <c r="B461" s="532" t="s">
        <v>99</v>
      </c>
      <c r="C461" s="533"/>
      <c r="D461" s="533"/>
      <c r="E461" s="533"/>
      <c r="F461" s="533"/>
      <c r="G461" s="533"/>
      <c r="H461" s="533"/>
      <c r="I461" s="533"/>
      <c r="J461" s="533"/>
      <c r="K461" s="533"/>
      <c r="L461" s="533"/>
      <c r="M461" s="533"/>
      <c r="N461" s="533"/>
      <c r="O461" s="534"/>
      <c r="P461" s="18"/>
      <c r="Q461" s="187"/>
    </row>
    <row r="462" spans="1:17" ht="15" customHeight="1" thickBot="1" x14ac:dyDescent="0.3">
      <c r="A462" s="187"/>
      <c r="B462" s="187"/>
      <c r="C462" s="187"/>
      <c r="D462" s="187"/>
      <c r="E462" s="187"/>
      <c r="F462" s="187"/>
      <c r="G462" s="187"/>
      <c r="H462" s="187"/>
      <c r="I462" s="187"/>
      <c r="J462" s="187"/>
      <c r="K462" s="187"/>
      <c r="L462" s="187"/>
      <c r="M462" s="187"/>
      <c r="N462" s="187"/>
      <c r="O462" s="187"/>
      <c r="P462" s="13"/>
      <c r="Q462" s="187"/>
    </row>
    <row r="463" spans="1:17" ht="15" customHeight="1" x14ac:dyDescent="0.25">
      <c r="A463" s="187"/>
      <c r="B463" s="535" t="s">
        <v>59</v>
      </c>
      <c r="C463" s="536"/>
      <c r="D463" s="537"/>
      <c r="E463" s="538" t="s">
        <v>144</v>
      </c>
      <c r="F463" s="539"/>
      <c r="G463" s="539"/>
      <c r="H463" s="540"/>
      <c r="I463" s="541" t="s">
        <v>62</v>
      </c>
      <c r="J463" s="542"/>
      <c r="K463" s="543"/>
      <c r="L463" s="469"/>
      <c r="M463" s="547"/>
      <c r="N463" s="547"/>
      <c r="O463" s="470"/>
      <c r="P463" s="14"/>
      <c r="Q463" s="187"/>
    </row>
    <row r="464" spans="1:17" ht="15" customHeight="1" x14ac:dyDescent="0.25">
      <c r="A464" s="187"/>
      <c r="B464" s="551" t="s">
        <v>60</v>
      </c>
      <c r="C464" s="552"/>
      <c r="D464" s="553"/>
      <c r="E464" s="554"/>
      <c r="F464" s="555"/>
      <c r="G464" s="555"/>
      <c r="H464" s="556"/>
      <c r="I464" s="544"/>
      <c r="J464" s="545"/>
      <c r="K464" s="546"/>
      <c r="L464" s="548"/>
      <c r="M464" s="549"/>
      <c r="N464" s="549"/>
      <c r="O464" s="550"/>
      <c r="P464" s="14"/>
      <c r="Q464" s="187"/>
    </row>
    <row r="465" spans="1:17" ht="15" customHeight="1" thickBot="1" x14ac:dyDescent="0.3">
      <c r="A465" s="187"/>
      <c r="B465" s="570" t="s">
        <v>61</v>
      </c>
      <c r="C465" s="571"/>
      <c r="D465" s="572"/>
      <c r="E465" s="563"/>
      <c r="F465" s="533"/>
      <c r="G465" s="533"/>
      <c r="H465" s="534"/>
      <c r="I465" s="564" t="s">
        <v>63</v>
      </c>
      <c r="J465" s="565"/>
      <c r="K465" s="566"/>
      <c r="L465" s="567"/>
      <c r="M465" s="568"/>
      <c r="N465" s="568"/>
      <c r="O465" s="569"/>
      <c r="P465" s="14"/>
      <c r="Q465" s="187"/>
    </row>
    <row r="466" spans="1:17" ht="15" customHeight="1" thickBot="1" x14ac:dyDescent="0.3">
      <c r="A466" s="187"/>
      <c r="B466" s="187"/>
      <c r="C466" s="187"/>
      <c r="D466" s="187"/>
      <c r="E466" s="187"/>
      <c r="F466" s="187"/>
      <c r="G466" s="187"/>
      <c r="H466" s="187"/>
      <c r="I466" s="187"/>
      <c r="J466" s="187"/>
      <c r="K466" s="187"/>
      <c r="L466" s="187"/>
      <c r="M466" s="187"/>
      <c r="N466" s="187"/>
      <c r="O466" s="187"/>
      <c r="P466" s="13"/>
      <c r="Q466" s="187"/>
    </row>
    <row r="467" spans="1:17" ht="15" customHeight="1" thickBot="1" x14ac:dyDescent="0.3">
      <c r="A467" s="187"/>
      <c r="B467" s="463" t="s">
        <v>73</v>
      </c>
      <c r="C467" s="464"/>
      <c r="D467" s="465"/>
      <c r="E467" s="515"/>
      <c r="F467" s="516"/>
      <c r="G467" s="516"/>
      <c r="H467" s="516"/>
      <c r="I467" s="516"/>
      <c r="J467" s="516"/>
      <c r="K467" s="517"/>
      <c r="L467" s="187"/>
      <c r="M467" s="518" t="s">
        <v>64</v>
      </c>
      <c r="N467" s="519"/>
      <c r="O467" s="11">
        <f>SUM(O468:O471)</f>
        <v>0.19324999999999998</v>
      </c>
      <c r="P467" s="14"/>
      <c r="Q467" s="187"/>
    </row>
    <row r="468" spans="1:17" ht="15" customHeight="1" thickBot="1" x14ac:dyDescent="0.3">
      <c r="A468" s="187"/>
      <c r="B468" s="187"/>
      <c r="C468" s="187"/>
      <c r="D468" s="187"/>
      <c r="E468" s="187"/>
      <c r="F468" s="187"/>
      <c r="G468" s="187"/>
      <c r="H468" s="187"/>
      <c r="I468" s="187"/>
      <c r="J468" s="187"/>
      <c r="K468" s="187"/>
      <c r="L468" s="187"/>
      <c r="M468" s="520" t="s">
        <v>65</v>
      </c>
      <c r="N468" s="521"/>
      <c r="O468" s="144">
        <v>7.2999999999999995E-2</v>
      </c>
      <c r="P468" s="14"/>
      <c r="Q468" s="187"/>
    </row>
    <row r="469" spans="1:17" ht="15" customHeight="1" thickBot="1" x14ac:dyDescent="0.3">
      <c r="A469" s="187"/>
      <c r="B469" s="463" t="s">
        <v>74</v>
      </c>
      <c r="C469" s="464"/>
      <c r="D469" s="465"/>
      <c r="E469" s="27"/>
      <c r="F469" s="27"/>
      <c r="G469" s="27"/>
      <c r="H469" s="27"/>
      <c r="I469" s="27"/>
      <c r="J469" s="27"/>
      <c r="K469" s="28"/>
      <c r="L469" s="187"/>
      <c r="M469" s="522" t="s">
        <v>66</v>
      </c>
      <c r="N469" s="523"/>
      <c r="O469" s="25">
        <v>1.525E-2</v>
      </c>
      <c r="P469" s="14"/>
      <c r="Q469" s="187"/>
    </row>
    <row r="470" spans="1:17" ht="15" customHeight="1" x14ac:dyDescent="0.25">
      <c r="A470" s="187"/>
      <c r="B470" s="520" t="s">
        <v>77</v>
      </c>
      <c r="C470" s="559"/>
      <c r="D470" s="521"/>
      <c r="E470" s="29"/>
      <c r="F470" s="29"/>
      <c r="G470" s="29"/>
      <c r="H470" s="29"/>
      <c r="I470" s="29"/>
      <c r="J470" s="29"/>
      <c r="K470" s="30"/>
      <c r="L470" s="187"/>
      <c r="M470" s="522" t="s">
        <v>67</v>
      </c>
      <c r="N470" s="523"/>
      <c r="O470" s="196">
        <v>1.2E-2</v>
      </c>
      <c r="P470" s="14"/>
      <c r="Q470" s="187"/>
    </row>
    <row r="471" spans="1:17" ht="15" customHeight="1" thickBot="1" x14ac:dyDescent="0.3">
      <c r="A471" s="187"/>
      <c r="B471" s="522" t="s">
        <v>75</v>
      </c>
      <c r="C471" s="557"/>
      <c r="D471" s="523"/>
      <c r="E471" s="31"/>
      <c r="F471" s="31"/>
      <c r="G471" s="31"/>
      <c r="H471" s="31"/>
      <c r="I471" s="31"/>
      <c r="J471" s="31"/>
      <c r="K471" s="32"/>
      <c r="L471" s="187"/>
      <c r="M471" s="524" t="s">
        <v>68</v>
      </c>
      <c r="N471" s="525"/>
      <c r="O471" s="197">
        <v>9.2999999999999999E-2</v>
      </c>
      <c r="P471" s="14"/>
      <c r="Q471" s="187"/>
    </row>
    <row r="472" spans="1:17" ht="15" customHeight="1" thickBot="1" x14ac:dyDescent="0.3">
      <c r="A472" s="187"/>
      <c r="B472" s="524" t="s">
        <v>76</v>
      </c>
      <c r="C472" s="558"/>
      <c r="D472" s="525"/>
      <c r="E472" s="33">
        <v>1000</v>
      </c>
      <c r="F472" s="33"/>
      <c r="G472" s="33"/>
      <c r="H472" s="33"/>
      <c r="I472" s="33"/>
      <c r="J472" s="33"/>
      <c r="K472" s="34"/>
      <c r="L472" s="187"/>
      <c r="M472" s="518" t="s">
        <v>120</v>
      </c>
      <c r="N472" s="519"/>
      <c r="O472" s="11">
        <f>SUM(O473:O476)</f>
        <v>8.9999999999999998E-4</v>
      </c>
      <c r="P472" s="14"/>
      <c r="Q472" s="187"/>
    </row>
    <row r="473" spans="1:17" ht="15" customHeight="1" thickBot="1" x14ac:dyDescent="0.3">
      <c r="A473" s="187"/>
      <c r="B473" s="463" t="s">
        <v>147</v>
      </c>
      <c r="C473" s="464"/>
      <c r="D473" s="464"/>
      <c r="E473" s="464"/>
      <c r="F473" s="464"/>
      <c r="G473" s="464"/>
      <c r="H473" s="464"/>
      <c r="I473" s="464"/>
      <c r="J473" s="464"/>
      <c r="K473" s="526"/>
      <c r="L473" s="187"/>
      <c r="M473" s="108" t="s">
        <v>69</v>
      </c>
      <c r="N473" s="109"/>
      <c r="O473" s="107">
        <v>8.9999999999999998E-4</v>
      </c>
      <c r="P473" s="14"/>
      <c r="Q473" s="187"/>
    </row>
    <row r="474" spans="1:17" ht="15" customHeight="1" x14ac:dyDescent="0.25">
      <c r="A474" s="187"/>
      <c r="B474" s="520" t="s">
        <v>77</v>
      </c>
      <c r="C474" s="559"/>
      <c r="D474" s="521"/>
      <c r="E474" s="29"/>
      <c r="F474" s="29"/>
      <c r="G474" s="29"/>
      <c r="H474" s="29"/>
      <c r="I474" s="29"/>
      <c r="J474" s="29"/>
      <c r="K474" s="30"/>
      <c r="L474" s="187"/>
      <c r="M474" s="189" t="s">
        <v>70</v>
      </c>
      <c r="N474" s="190"/>
      <c r="O474" s="107">
        <v>0</v>
      </c>
      <c r="P474" s="14"/>
      <c r="Q474" s="187"/>
    </row>
    <row r="475" spans="1:17" ht="15" customHeight="1" x14ac:dyDescent="0.25">
      <c r="A475" s="187"/>
      <c r="B475" s="522" t="s">
        <v>75</v>
      </c>
      <c r="C475" s="557"/>
      <c r="D475" s="523"/>
      <c r="E475" s="31"/>
      <c r="F475" s="31"/>
      <c r="G475" s="31"/>
      <c r="H475" s="31"/>
      <c r="I475" s="31"/>
      <c r="J475" s="31"/>
      <c r="K475" s="32"/>
      <c r="L475" s="187"/>
      <c r="M475" s="527" t="s">
        <v>71</v>
      </c>
      <c r="N475" s="528"/>
      <c r="O475" s="25">
        <v>0</v>
      </c>
      <c r="P475" s="14"/>
      <c r="Q475" s="187"/>
    </row>
    <row r="476" spans="1:17" ht="15" customHeight="1" thickBot="1" x14ac:dyDescent="0.3">
      <c r="A476" s="187"/>
      <c r="B476" s="524" t="s">
        <v>76</v>
      </c>
      <c r="C476" s="558"/>
      <c r="D476" s="525"/>
      <c r="E476" s="33"/>
      <c r="F476" s="33"/>
      <c r="G476" s="33"/>
      <c r="H476" s="33"/>
      <c r="I476" s="33"/>
      <c r="J476" s="33"/>
      <c r="K476" s="34"/>
      <c r="L476" s="187"/>
      <c r="M476" s="513" t="s">
        <v>121</v>
      </c>
      <c r="N476" s="514"/>
      <c r="O476" s="26">
        <v>0</v>
      </c>
      <c r="P476" s="13"/>
      <c r="Q476" s="187"/>
    </row>
    <row r="477" spans="1:17" ht="15" customHeight="1" thickBot="1" x14ac:dyDescent="0.3">
      <c r="A477" s="187"/>
      <c r="B477" s="187"/>
      <c r="C477" s="187"/>
      <c r="D477" s="187"/>
      <c r="E477" s="187"/>
      <c r="F477" s="187"/>
      <c r="G477" s="187"/>
      <c r="H477" s="187"/>
      <c r="I477" s="187"/>
      <c r="J477" s="187"/>
      <c r="K477" s="187"/>
      <c r="L477" s="187"/>
      <c r="M477" s="187"/>
      <c r="N477" s="187"/>
      <c r="O477" s="187"/>
      <c r="P477" s="13"/>
      <c r="Q477" s="187"/>
    </row>
    <row r="478" spans="1:17" ht="15" customHeight="1" thickBot="1" x14ac:dyDescent="0.3">
      <c r="A478" s="187"/>
      <c r="B478" s="463" t="s">
        <v>74</v>
      </c>
      <c r="C478" s="464"/>
      <c r="D478" s="465"/>
      <c r="E478" s="27"/>
      <c r="F478" s="27"/>
      <c r="G478" s="27"/>
      <c r="H478" s="27"/>
      <c r="I478" s="27"/>
      <c r="J478" s="27"/>
      <c r="K478" s="28"/>
      <c r="L478" s="187"/>
      <c r="M478" s="466" t="s">
        <v>72</v>
      </c>
      <c r="N478" s="469"/>
      <c r="O478" s="470"/>
      <c r="P478" s="14"/>
      <c r="Q478" s="187"/>
    </row>
    <row r="479" spans="1:17" ht="15" customHeight="1" x14ac:dyDescent="0.25">
      <c r="A479" s="187"/>
      <c r="B479" s="193" t="s">
        <v>122</v>
      </c>
      <c r="C479" s="194"/>
      <c r="D479" s="194"/>
      <c r="E479" s="35">
        <v>1.6666666666666667</v>
      </c>
      <c r="F479" s="35">
        <v>0</v>
      </c>
      <c r="G479" s="35">
        <v>0</v>
      </c>
      <c r="H479" s="35">
        <v>0</v>
      </c>
      <c r="I479" s="35">
        <v>0</v>
      </c>
      <c r="J479" s="35">
        <v>0</v>
      </c>
      <c r="K479" s="36">
        <v>0</v>
      </c>
      <c r="L479" s="187"/>
      <c r="M479" s="467"/>
      <c r="N479" s="471"/>
      <c r="O479" s="472"/>
      <c r="P479" s="14"/>
      <c r="Q479" s="187"/>
    </row>
    <row r="480" spans="1:17" ht="15" customHeight="1" thickBot="1" x14ac:dyDescent="0.3">
      <c r="A480" s="187"/>
      <c r="B480" s="195" t="s">
        <v>123</v>
      </c>
      <c r="C480" s="191"/>
      <c r="D480" s="192"/>
      <c r="E480" s="117">
        <v>0.83333333333333337</v>
      </c>
      <c r="F480" s="117">
        <v>0</v>
      </c>
      <c r="G480" s="117">
        <v>0</v>
      </c>
      <c r="H480" s="117">
        <v>0</v>
      </c>
      <c r="I480" s="117">
        <v>0</v>
      </c>
      <c r="J480" s="117">
        <v>0</v>
      </c>
      <c r="K480" s="118">
        <v>0</v>
      </c>
      <c r="L480" s="187"/>
      <c r="M480" s="467"/>
      <c r="N480" s="471"/>
      <c r="O480" s="472"/>
      <c r="P480" s="14"/>
      <c r="Q480" s="187"/>
    </row>
    <row r="481" spans="1:17" ht="15" customHeight="1" thickBot="1" x14ac:dyDescent="0.3">
      <c r="A481" s="187"/>
      <c r="B481" s="114"/>
      <c r="C481" s="114"/>
      <c r="D481" s="114"/>
      <c r="E481" s="115"/>
      <c r="F481" s="115" t="str">
        <f t="shared" ref="F481:K481" si="156">IF(F479&lt;&gt;0,F480/F479,"")</f>
        <v/>
      </c>
      <c r="G481" s="115" t="str">
        <f t="shared" si="156"/>
        <v/>
      </c>
      <c r="H481" s="115" t="str">
        <f t="shared" si="156"/>
        <v/>
      </c>
      <c r="I481" s="115" t="str">
        <f t="shared" si="156"/>
        <v/>
      </c>
      <c r="J481" s="115" t="str">
        <f t="shared" si="156"/>
        <v/>
      </c>
      <c r="K481" s="115" t="str">
        <f t="shared" si="156"/>
        <v/>
      </c>
      <c r="L481" s="187"/>
      <c r="M481" s="468"/>
      <c r="N481" s="473"/>
      <c r="O481" s="474"/>
      <c r="P481" s="14"/>
      <c r="Q481" s="187"/>
    </row>
    <row r="482" spans="1:17" ht="15" customHeight="1" thickBot="1" x14ac:dyDescent="0.3">
      <c r="A482" s="187"/>
      <c r="B482" s="187"/>
      <c r="C482" s="187"/>
      <c r="D482" s="187"/>
      <c r="E482" s="187"/>
      <c r="F482" s="187"/>
      <c r="G482" s="187"/>
      <c r="H482" s="187"/>
      <c r="I482" s="187"/>
      <c r="J482" s="187"/>
      <c r="K482" s="187"/>
      <c r="L482" s="187"/>
      <c r="M482" s="187"/>
      <c r="N482" s="187"/>
      <c r="O482" s="187"/>
      <c r="P482" s="13"/>
      <c r="Q482" s="187"/>
    </row>
    <row r="483" spans="1:17" ht="15" customHeight="1" x14ac:dyDescent="0.25">
      <c r="A483" s="187"/>
      <c r="B483" s="475">
        <v>2026</v>
      </c>
      <c r="C483" s="476"/>
      <c r="D483" s="476"/>
      <c r="E483" s="476"/>
      <c r="F483" s="476"/>
      <c r="G483" s="476"/>
      <c r="H483" s="476"/>
      <c r="I483" s="476"/>
      <c r="J483" s="476"/>
      <c r="K483" s="476"/>
      <c r="L483" s="476"/>
      <c r="M483" s="476"/>
      <c r="N483" s="476"/>
      <c r="O483" s="477"/>
      <c r="P483" s="13"/>
      <c r="Q483" s="187"/>
    </row>
    <row r="484" spans="1:17" ht="15" customHeight="1" thickBot="1" x14ac:dyDescent="0.3">
      <c r="A484" s="187"/>
      <c r="B484" s="478"/>
      <c r="C484" s="479"/>
      <c r="D484" s="479"/>
      <c r="E484" s="479"/>
      <c r="F484" s="479"/>
      <c r="G484" s="479"/>
      <c r="H484" s="479"/>
      <c r="I484" s="479"/>
      <c r="J484" s="479"/>
      <c r="K484" s="479"/>
      <c r="L484" s="479"/>
      <c r="M484" s="479"/>
      <c r="N484" s="479"/>
      <c r="O484" s="480"/>
      <c r="P484" s="13"/>
      <c r="Q484" s="187"/>
    </row>
    <row r="485" spans="1:17" ht="15" customHeight="1" thickBot="1" x14ac:dyDescent="0.3">
      <c r="A485" s="187"/>
      <c r="B485" s="481" t="s">
        <v>88</v>
      </c>
      <c r="C485" s="482"/>
      <c r="D485" s="483"/>
      <c r="E485" s="487" t="s">
        <v>83</v>
      </c>
      <c r="F485" s="188" t="s">
        <v>82</v>
      </c>
      <c r="G485" s="487" t="s">
        <v>86</v>
      </c>
      <c r="H485" s="489" t="s">
        <v>84</v>
      </c>
      <c r="I485" s="491" t="s">
        <v>90</v>
      </c>
      <c r="J485" s="493" t="s">
        <v>64</v>
      </c>
      <c r="K485" s="494"/>
      <c r="L485" s="494"/>
      <c r="M485" s="494"/>
      <c r="N485" s="494"/>
      <c r="O485" s="495" t="s">
        <v>52</v>
      </c>
      <c r="P485" s="13"/>
      <c r="Q485" s="187"/>
    </row>
    <row r="486" spans="1:17" ht="15" customHeight="1" thickBot="1" x14ac:dyDescent="0.3">
      <c r="A486" s="187"/>
      <c r="B486" s="484"/>
      <c r="C486" s="485"/>
      <c r="D486" s="486"/>
      <c r="E486" s="488"/>
      <c r="F486" s="10" t="s">
        <v>87</v>
      </c>
      <c r="G486" s="488"/>
      <c r="H486" s="490"/>
      <c r="I486" s="492"/>
      <c r="J486" s="8" t="s">
        <v>78</v>
      </c>
      <c r="K486" s="8" t="s">
        <v>79</v>
      </c>
      <c r="L486" s="8" t="s">
        <v>80</v>
      </c>
      <c r="M486" s="8" t="s">
        <v>81</v>
      </c>
      <c r="N486" s="43" t="s">
        <v>120</v>
      </c>
      <c r="O486" s="496"/>
      <c r="P486" s="16"/>
      <c r="Q486" s="187"/>
    </row>
    <row r="487" spans="1:17" ht="15" customHeight="1" x14ac:dyDescent="0.25">
      <c r="A487" s="187"/>
      <c r="B487" s="497" t="s">
        <v>162</v>
      </c>
      <c r="C487" s="498"/>
      <c r="D487" s="499"/>
      <c r="E487" s="40">
        <f>E472</f>
        <v>1000</v>
      </c>
      <c r="F487" s="41"/>
      <c r="G487" s="41"/>
      <c r="H487" s="41"/>
      <c r="I487" s="42">
        <f t="shared" ref="I487:I494" si="157">SUM(E487:H487)</f>
        <v>1000</v>
      </c>
      <c r="J487" s="21">
        <f t="shared" ref="J487:J494" si="158">ROUND($I487*$O$12,2)</f>
        <v>80.5</v>
      </c>
      <c r="K487" s="21">
        <f t="shared" ref="K487:K494" si="159">ROUND($I487*$O$13,2)</f>
        <v>18</v>
      </c>
      <c r="L487" s="21">
        <f t="shared" ref="L487:L494" si="160">ROUND($I487*$O$14,2)</f>
        <v>13</v>
      </c>
      <c r="M487" s="21">
        <f t="shared" ref="M487:M494" si="161">ROUND($I487*$O$15,2)</f>
        <v>93</v>
      </c>
      <c r="N487" s="44">
        <f t="shared" ref="N487:N491" si="162">ROUND($I487*$O$17,2)+ROUND($I487*$O$18,2)+ROUND($I487*$O$19,2)+ROUND($I487*$O$20,2)</f>
        <v>0.9</v>
      </c>
      <c r="O487" s="47">
        <f t="shared" ref="O487:O495" si="163">SUM(E487:H487)+SUM(J487:N487)</f>
        <v>1205.4000000000001</v>
      </c>
      <c r="P487" s="13"/>
      <c r="Q487" s="187"/>
    </row>
    <row r="488" spans="1:17" ht="15" customHeight="1" x14ac:dyDescent="0.25">
      <c r="A488" s="187"/>
      <c r="B488" s="497" t="s">
        <v>163</v>
      </c>
      <c r="C488" s="498"/>
      <c r="D488" s="499"/>
      <c r="E488" s="40">
        <v>0</v>
      </c>
      <c r="F488" s="41"/>
      <c r="G488" s="41"/>
      <c r="H488" s="41"/>
      <c r="I488" s="42">
        <f t="shared" si="157"/>
        <v>0</v>
      </c>
      <c r="J488" s="21">
        <f t="shared" si="158"/>
        <v>0</v>
      </c>
      <c r="K488" s="21">
        <f t="shared" si="159"/>
        <v>0</v>
      </c>
      <c r="L488" s="21">
        <f t="shared" si="160"/>
        <v>0</v>
      </c>
      <c r="M488" s="21">
        <f t="shared" si="161"/>
        <v>0</v>
      </c>
      <c r="N488" s="44">
        <f t="shared" si="162"/>
        <v>0</v>
      </c>
      <c r="O488" s="47">
        <f t="shared" si="163"/>
        <v>0</v>
      </c>
      <c r="P488" s="13"/>
      <c r="Q488" s="187"/>
    </row>
    <row r="489" spans="1:17" ht="15" customHeight="1" x14ac:dyDescent="0.25">
      <c r="A489" s="187"/>
      <c r="B489" s="497" t="s">
        <v>164</v>
      </c>
      <c r="C489" s="498"/>
      <c r="D489" s="499"/>
      <c r="E489" s="40">
        <v>0</v>
      </c>
      <c r="F489" s="41"/>
      <c r="G489" s="41"/>
      <c r="H489" s="41"/>
      <c r="I489" s="42">
        <f t="shared" si="157"/>
        <v>0</v>
      </c>
      <c r="J489" s="21">
        <f t="shared" si="158"/>
        <v>0</v>
      </c>
      <c r="K489" s="21">
        <f t="shared" si="159"/>
        <v>0</v>
      </c>
      <c r="L489" s="21">
        <f t="shared" si="160"/>
        <v>0</v>
      </c>
      <c r="M489" s="21">
        <f t="shared" si="161"/>
        <v>0</v>
      </c>
      <c r="N489" s="44">
        <f t="shared" si="162"/>
        <v>0</v>
      </c>
      <c r="O489" s="47">
        <f t="shared" si="163"/>
        <v>0</v>
      </c>
      <c r="P489" s="13"/>
      <c r="Q489" s="187"/>
    </row>
    <row r="490" spans="1:17" ht="15" customHeight="1" x14ac:dyDescent="0.25">
      <c r="A490" s="187"/>
      <c r="B490" s="497" t="s">
        <v>165</v>
      </c>
      <c r="C490" s="498"/>
      <c r="D490" s="499"/>
      <c r="E490" s="40">
        <v>0</v>
      </c>
      <c r="F490" s="41"/>
      <c r="G490" s="41"/>
      <c r="H490" s="41"/>
      <c r="I490" s="42">
        <f t="shared" si="157"/>
        <v>0</v>
      </c>
      <c r="J490" s="21">
        <f t="shared" si="158"/>
        <v>0</v>
      </c>
      <c r="K490" s="21">
        <f t="shared" si="159"/>
        <v>0</v>
      </c>
      <c r="L490" s="21">
        <f t="shared" si="160"/>
        <v>0</v>
      </c>
      <c r="M490" s="21">
        <f t="shared" si="161"/>
        <v>0</v>
      </c>
      <c r="N490" s="44">
        <f t="shared" si="162"/>
        <v>0</v>
      </c>
      <c r="O490" s="47">
        <f t="shared" si="163"/>
        <v>0</v>
      </c>
      <c r="P490" s="13"/>
      <c r="Q490" s="187"/>
    </row>
    <row r="491" spans="1:17" ht="15" customHeight="1" x14ac:dyDescent="0.25">
      <c r="A491" s="187"/>
      <c r="B491" s="497" t="s">
        <v>166</v>
      </c>
      <c r="C491" s="498"/>
      <c r="D491" s="499"/>
      <c r="E491" s="40">
        <v>0</v>
      </c>
      <c r="F491" s="41"/>
      <c r="G491" s="41"/>
      <c r="H491" s="41"/>
      <c r="I491" s="42">
        <f t="shared" si="157"/>
        <v>0</v>
      </c>
      <c r="J491" s="21">
        <f t="shared" si="158"/>
        <v>0</v>
      </c>
      <c r="K491" s="21">
        <f t="shared" si="159"/>
        <v>0</v>
      </c>
      <c r="L491" s="21">
        <f t="shared" si="160"/>
        <v>0</v>
      </c>
      <c r="M491" s="21">
        <f t="shared" si="161"/>
        <v>0</v>
      </c>
      <c r="N491" s="44">
        <f t="shared" si="162"/>
        <v>0</v>
      </c>
      <c r="O491" s="47">
        <f t="shared" si="163"/>
        <v>0</v>
      </c>
      <c r="P491" s="13"/>
      <c r="Q491" s="187"/>
    </row>
    <row r="492" spans="1:17" ht="15" customHeight="1" x14ac:dyDescent="0.25">
      <c r="A492" s="187"/>
      <c r="B492" s="576" t="s">
        <v>167</v>
      </c>
      <c r="C492" s="577"/>
      <c r="D492" s="578"/>
      <c r="E492" s="40">
        <v>0</v>
      </c>
      <c r="F492" s="41"/>
      <c r="G492" s="41"/>
      <c r="H492" s="41"/>
      <c r="I492" s="42">
        <f t="shared" si="157"/>
        <v>0</v>
      </c>
      <c r="J492" s="21">
        <f t="shared" si="158"/>
        <v>0</v>
      </c>
      <c r="K492" s="21">
        <f t="shared" si="159"/>
        <v>0</v>
      </c>
      <c r="L492" s="21">
        <f t="shared" si="160"/>
        <v>0</v>
      </c>
      <c r="M492" s="21">
        <f t="shared" si="161"/>
        <v>0</v>
      </c>
      <c r="N492" s="44">
        <f>ROUND($I492*$O$17,2)</f>
        <v>0</v>
      </c>
      <c r="O492" s="47">
        <f t="shared" si="163"/>
        <v>0</v>
      </c>
      <c r="P492" s="13"/>
      <c r="Q492" s="187"/>
    </row>
    <row r="493" spans="1:17" ht="15" customHeight="1" x14ac:dyDescent="0.25">
      <c r="A493" s="187"/>
      <c r="B493" s="497" t="s">
        <v>168</v>
      </c>
      <c r="C493" s="498"/>
      <c r="D493" s="499"/>
      <c r="E493" s="40">
        <v>0</v>
      </c>
      <c r="F493" s="41"/>
      <c r="G493" s="41"/>
      <c r="H493" s="41"/>
      <c r="I493" s="42">
        <f t="shared" si="157"/>
        <v>0</v>
      </c>
      <c r="J493" s="21">
        <f t="shared" si="158"/>
        <v>0</v>
      </c>
      <c r="K493" s="21">
        <f t="shared" si="159"/>
        <v>0</v>
      </c>
      <c r="L493" s="21">
        <f t="shared" si="160"/>
        <v>0</v>
      </c>
      <c r="M493" s="21">
        <f t="shared" si="161"/>
        <v>0</v>
      </c>
      <c r="N493" s="44">
        <f t="shared" ref="N493" si="164">ROUND($I493*$O$17,2)+ROUND($I493*$O$18,2)+ROUND($I493*$O$19,2)+ROUND($I493*$O$20,2)</f>
        <v>0</v>
      </c>
      <c r="O493" s="47">
        <f t="shared" si="163"/>
        <v>0</v>
      </c>
      <c r="P493" s="13"/>
      <c r="Q493" s="187"/>
    </row>
    <row r="494" spans="1:17" ht="15" customHeight="1" x14ac:dyDescent="0.25">
      <c r="A494" s="187"/>
      <c r="B494" s="497" t="s">
        <v>169</v>
      </c>
      <c r="C494" s="498"/>
      <c r="D494" s="499"/>
      <c r="E494" s="40">
        <v>0</v>
      </c>
      <c r="F494" s="41"/>
      <c r="G494" s="41"/>
      <c r="H494" s="41"/>
      <c r="I494" s="42">
        <f t="shared" si="157"/>
        <v>0</v>
      </c>
      <c r="J494" s="21">
        <f t="shared" si="158"/>
        <v>0</v>
      </c>
      <c r="K494" s="21">
        <f t="shared" si="159"/>
        <v>0</v>
      </c>
      <c r="L494" s="21">
        <f t="shared" si="160"/>
        <v>0</v>
      </c>
      <c r="M494" s="21">
        <f t="shared" si="161"/>
        <v>0</v>
      </c>
      <c r="N494" s="44">
        <f>ROUND($I494*$O$17,2)</f>
        <v>0</v>
      </c>
      <c r="O494" s="47">
        <f t="shared" si="163"/>
        <v>0</v>
      </c>
      <c r="P494" s="13"/>
      <c r="Q494" s="187"/>
    </row>
    <row r="495" spans="1:17" ht="15" customHeight="1" thickBot="1" x14ac:dyDescent="0.3">
      <c r="A495" s="187"/>
      <c r="B495" s="573" t="s">
        <v>170</v>
      </c>
      <c r="C495" s="574"/>
      <c r="D495" s="575"/>
      <c r="E495" s="23">
        <f t="shared" ref="E495:N495" si="165">SUM(E487:E494)</f>
        <v>1000</v>
      </c>
      <c r="F495" s="24">
        <f t="shared" si="165"/>
        <v>0</v>
      </c>
      <c r="G495" s="24">
        <f t="shared" si="165"/>
        <v>0</v>
      </c>
      <c r="H495" s="24">
        <f t="shared" si="165"/>
        <v>0</v>
      </c>
      <c r="I495" s="24">
        <f t="shared" si="165"/>
        <v>1000</v>
      </c>
      <c r="J495" s="24">
        <f t="shared" si="165"/>
        <v>80.5</v>
      </c>
      <c r="K495" s="24">
        <f t="shared" si="165"/>
        <v>18</v>
      </c>
      <c r="L495" s="24">
        <f t="shared" si="165"/>
        <v>13</v>
      </c>
      <c r="M495" s="24">
        <f t="shared" si="165"/>
        <v>93</v>
      </c>
      <c r="N495" s="45">
        <f t="shared" si="165"/>
        <v>0.9</v>
      </c>
      <c r="O495" s="50">
        <f t="shared" si="163"/>
        <v>1205.4000000000001</v>
      </c>
      <c r="P495" s="13"/>
      <c r="Q495" s="187"/>
    </row>
    <row r="496" spans="1:17" ht="15" customHeight="1" x14ac:dyDescent="0.25">
      <c r="A496" s="187"/>
      <c r="B496" s="9" t="s">
        <v>89</v>
      </c>
      <c r="C496" s="187"/>
      <c r="D496" s="187"/>
      <c r="E496" s="187"/>
      <c r="F496" s="187"/>
      <c r="G496" s="187"/>
      <c r="H496" s="187"/>
      <c r="I496" s="187"/>
      <c r="J496" s="187"/>
      <c r="K496" s="187"/>
      <c r="L496" s="500" t="s">
        <v>171</v>
      </c>
      <c r="M496" s="501"/>
      <c r="N496" s="502"/>
      <c r="O496" s="48">
        <v>0</v>
      </c>
      <c r="P496" s="13"/>
      <c r="Q496" s="187"/>
    </row>
    <row r="497" spans="1:17" ht="15" customHeight="1" thickBot="1" x14ac:dyDescent="0.3">
      <c r="A497" s="187"/>
      <c r="B497" s="9" t="s">
        <v>85</v>
      </c>
      <c r="C497" s="187"/>
      <c r="D497" s="187"/>
      <c r="E497" s="187"/>
      <c r="F497" s="187"/>
      <c r="G497" s="187"/>
      <c r="H497" s="187"/>
      <c r="I497" s="187"/>
      <c r="J497" s="187"/>
      <c r="K497" s="187"/>
      <c r="L497" s="503" t="s">
        <v>172</v>
      </c>
      <c r="M497" s="504"/>
      <c r="N497" s="505"/>
      <c r="O497" s="49">
        <f>SUM(O495:O496)</f>
        <v>1205.4000000000001</v>
      </c>
      <c r="P497" s="13"/>
      <c r="Q497" s="187"/>
    </row>
    <row r="498" spans="1:17" ht="15" customHeight="1" thickBot="1" x14ac:dyDescent="0.3">
      <c r="A498" s="187"/>
      <c r="B498" s="506" t="s">
        <v>58</v>
      </c>
      <c r="C498" s="507"/>
      <c r="D498" s="507"/>
      <c r="E498" s="507"/>
      <c r="F498" s="507"/>
      <c r="G498" s="507"/>
      <c r="H498" s="507"/>
      <c r="I498" s="508" t="str">
        <f>IF(E463&lt;&gt;0,E463,"")</f>
        <v>MA 7</v>
      </c>
      <c r="J498" s="508"/>
      <c r="K498" s="508"/>
      <c r="L498" s="508"/>
      <c r="M498" s="508"/>
      <c r="N498" s="508"/>
      <c r="O498" s="509"/>
      <c r="P498" s="13"/>
      <c r="Q498" s="187"/>
    </row>
    <row r="499" spans="1:17" ht="15" customHeight="1" thickBot="1" x14ac:dyDescent="0.3">
      <c r="A499" s="187"/>
      <c r="B499" s="510" t="str">
        <f>IF(B461&lt;&gt;0,B461,"")</f>
        <v>Ihr Projektname 7</v>
      </c>
      <c r="C499" s="511"/>
      <c r="D499" s="511"/>
      <c r="E499" s="511"/>
      <c r="F499" s="511"/>
      <c r="G499" s="511"/>
      <c r="H499" s="511"/>
      <c r="I499" s="511"/>
      <c r="J499" s="511"/>
      <c r="K499" s="511"/>
      <c r="L499" s="511"/>
      <c r="M499" s="511"/>
      <c r="N499" s="511"/>
      <c r="O499" s="512"/>
      <c r="P499" s="13"/>
      <c r="Q499" s="187"/>
    </row>
    <row r="500" spans="1:17" ht="15" customHeight="1" x14ac:dyDescent="0.25">
      <c r="A500" s="187"/>
      <c r="B500" s="475">
        <v>2027</v>
      </c>
      <c r="C500" s="476"/>
      <c r="D500" s="476"/>
      <c r="E500" s="476"/>
      <c r="F500" s="476"/>
      <c r="G500" s="476"/>
      <c r="H500" s="476"/>
      <c r="I500" s="476"/>
      <c r="J500" s="476"/>
      <c r="K500" s="476"/>
      <c r="L500" s="476"/>
      <c r="M500" s="476"/>
      <c r="N500" s="476"/>
      <c r="O500" s="477"/>
      <c r="P500" s="13"/>
      <c r="Q500" s="187"/>
    </row>
    <row r="501" spans="1:17" ht="15" customHeight="1" thickBot="1" x14ac:dyDescent="0.3">
      <c r="A501" s="187"/>
      <c r="B501" s="478"/>
      <c r="C501" s="479"/>
      <c r="D501" s="479"/>
      <c r="E501" s="479"/>
      <c r="F501" s="479"/>
      <c r="G501" s="479"/>
      <c r="H501" s="479"/>
      <c r="I501" s="479"/>
      <c r="J501" s="479"/>
      <c r="K501" s="479"/>
      <c r="L501" s="479"/>
      <c r="M501" s="479"/>
      <c r="N501" s="479"/>
      <c r="O501" s="480"/>
      <c r="P501" s="13"/>
      <c r="Q501" s="187"/>
    </row>
    <row r="502" spans="1:17" ht="15" customHeight="1" thickBot="1" x14ac:dyDescent="0.3">
      <c r="A502" s="187"/>
      <c r="B502" s="481" t="s">
        <v>88</v>
      </c>
      <c r="C502" s="482"/>
      <c r="D502" s="483"/>
      <c r="E502" s="487" t="s">
        <v>83</v>
      </c>
      <c r="F502" s="188" t="s">
        <v>82</v>
      </c>
      <c r="G502" s="487" t="s">
        <v>86</v>
      </c>
      <c r="H502" s="489" t="s">
        <v>84</v>
      </c>
      <c r="I502" s="491" t="s">
        <v>90</v>
      </c>
      <c r="J502" s="493" t="s">
        <v>64</v>
      </c>
      <c r="K502" s="494"/>
      <c r="L502" s="494"/>
      <c r="M502" s="494"/>
      <c r="N502" s="494"/>
      <c r="O502" s="495" t="s">
        <v>52</v>
      </c>
      <c r="P502" s="13"/>
      <c r="Q502" s="187"/>
    </row>
    <row r="503" spans="1:17" ht="15" customHeight="1" thickBot="1" x14ac:dyDescent="0.3">
      <c r="A503" s="187"/>
      <c r="B503" s="484"/>
      <c r="C503" s="485"/>
      <c r="D503" s="486"/>
      <c r="E503" s="488"/>
      <c r="F503" s="10" t="s">
        <v>87</v>
      </c>
      <c r="G503" s="488"/>
      <c r="H503" s="490"/>
      <c r="I503" s="492"/>
      <c r="J503" s="8" t="s">
        <v>78</v>
      </c>
      <c r="K503" s="8" t="s">
        <v>79</v>
      </c>
      <c r="L503" s="8" t="s">
        <v>80</v>
      </c>
      <c r="M503" s="8" t="s">
        <v>81</v>
      </c>
      <c r="N503" s="43" t="s">
        <v>120</v>
      </c>
      <c r="O503" s="496"/>
      <c r="P503" s="13"/>
      <c r="Q503" s="187"/>
    </row>
    <row r="504" spans="1:17" ht="15" customHeight="1" x14ac:dyDescent="0.25">
      <c r="A504" s="187"/>
      <c r="B504" s="560" t="str">
        <f>CONCATENATE("Januar ",$B$44)</f>
        <v>Januar 2027</v>
      </c>
      <c r="C504" s="561"/>
      <c r="D504" s="562"/>
      <c r="E504" s="37">
        <v>0</v>
      </c>
      <c r="F504" s="38"/>
      <c r="G504" s="38"/>
      <c r="H504" s="38"/>
      <c r="I504" s="39">
        <f t="shared" ref="I504:I517" si="166">SUM(E504:H504)</f>
        <v>0</v>
      </c>
      <c r="J504" s="19">
        <f t="shared" ref="J504:J517" si="167">ROUND($I504*$O$12,2)</f>
        <v>0</v>
      </c>
      <c r="K504" s="19">
        <f t="shared" ref="K504:K517" si="168">ROUND($I504*$O$13,2)</f>
        <v>0</v>
      </c>
      <c r="L504" s="19">
        <f t="shared" ref="L504:L517" si="169">ROUND($I504*$O$14,2)</f>
        <v>0</v>
      </c>
      <c r="M504" s="19">
        <f t="shared" ref="M504:M517" si="170">ROUND($I504*$O$15,2)</f>
        <v>0</v>
      </c>
      <c r="N504" s="20">
        <f t="shared" ref="N504:N514" si="171">ROUND($I504*$O$17,2)+ROUND($I504*$O$18,2)+ROUND($I504*$O$19,2)+ROUND($I504*$O$20,2)</f>
        <v>0</v>
      </c>
      <c r="O504" s="46">
        <f t="shared" ref="O504:O518" si="172">SUM(E504:H504)+SUM(J504:N504)</f>
        <v>0</v>
      </c>
      <c r="P504" s="13"/>
      <c r="Q504" s="187"/>
    </row>
    <row r="505" spans="1:17" ht="15" customHeight="1" x14ac:dyDescent="0.25">
      <c r="A505" s="187"/>
      <c r="B505" s="497" t="str">
        <f>CONCATENATE("Februar ",$B$44)</f>
        <v>Februar 2027</v>
      </c>
      <c r="C505" s="498"/>
      <c r="D505" s="499"/>
      <c r="E505" s="40">
        <v>0</v>
      </c>
      <c r="F505" s="41"/>
      <c r="G505" s="41"/>
      <c r="H505" s="41"/>
      <c r="I505" s="42">
        <f t="shared" si="166"/>
        <v>0</v>
      </c>
      <c r="J505" s="21">
        <f t="shared" si="167"/>
        <v>0</v>
      </c>
      <c r="K505" s="21">
        <f t="shared" si="168"/>
        <v>0</v>
      </c>
      <c r="L505" s="21">
        <f t="shared" si="169"/>
        <v>0</v>
      </c>
      <c r="M505" s="21">
        <f t="shared" si="170"/>
        <v>0</v>
      </c>
      <c r="N505" s="22">
        <f t="shared" si="171"/>
        <v>0</v>
      </c>
      <c r="O505" s="47">
        <f t="shared" si="172"/>
        <v>0</v>
      </c>
      <c r="P505" s="13"/>
      <c r="Q505" s="187"/>
    </row>
    <row r="506" spans="1:17" ht="15" customHeight="1" x14ac:dyDescent="0.25">
      <c r="A506" s="187"/>
      <c r="B506" s="497" t="str">
        <f>CONCATENATE("März ",$B$44)</f>
        <v>März 2027</v>
      </c>
      <c r="C506" s="498"/>
      <c r="D506" s="499"/>
      <c r="E506" s="40">
        <v>0</v>
      </c>
      <c r="F506" s="41"/>
      <c r="G506" s="41"/>
      <c r="H506" s="41"/>
      <c r="I506" s="42">
        <f t="shared" si="166"/>
        <v>0</v>
      </c>
      <c r="J506" s="21">
        <f t="shared" si="167"/>
        <v>0</v>
      </c>
      <c r="K506" s="21">
        <f t="shared" si="168"/>
        <v>0</v>
      </c>
      <c r="L506" s="21">
        <f t="shared" si="169"/>
        <v>0</v>
      </c>
      <c r="M506" s="21">
        <f t="shared" si="170"/>
        <v>0</v>
      </c>
      <c r="N506" s="22">
        <f t="shared" si="171"/>
        <v>0</v>
      </c>
      <c r="O506" s="47">
        <f t="shared" si="172"/>
        <v>0</v>
      </c>
      <c r="P506" s="13"/>
      <c r="Q506" s="187"/>
    </row>
    <row r="507" spans="1:17" ht="15" customHeight="1" x14ac:dyDescent="0.25">
      <c r="A507" s="187"/>
      <c r="B507" s="497" t="str">
        <f>CONCATENATE("April ",$B$44)</f>
        <v>April 2027</v>
      </c>
      <c r="C507" s="498"/>
      <c r="D507" s="499"/>
      <c r="E507" s="40">
        <v>0</v>
      </c>
      <c r="F507" s="41"/>
      <c r="G507" s="41"/>
      <c r="H507" s="41"/>
      <c r="I507" s="42">
        <f t="shared" si="166"/>
        <v>0</v>
      </c>
      <c r="J507" s="21">
        <f t="shared" si="167"/>
        <v>0</v>
      </c>
      <c r="K507" s="21">
        <f t="shared" si="168"/>
        <v>0</v>
      </c>
      <c r="L507" s="21">
        <f t="shared" si="169"/>
        <v>0</v>
      </c>
      <c r="M507" s="21">
        <f t="shared" si="170"/>
        <v>0</v>
      </c>
      <c r="N507" s="22">
        <f t="shared" si="171"/>
        <v>0</v>
      </c>
      <c r="O507" s="47">
        <f t="shared" si="172"/>
        <v>0</v>
      </c>
      <c r="P507" s="13"/>
      <c r="Q507" s="187"/>
    </row>
    <row r="508" spans="1:17" ht="15" customHeight="1" x14ac:dyDescent="0.25">
      <c r="A508" s="187"/>
      <c r="B508" s="497" t="str">
        <f>CONCATENATE("Mai ",$B$44)</f>
        <v>Mai 2027</v>
      </c>
      <c r="C508" s="498"/>
      <c r="D508" s="499"/>
      <c r="E508" s="40">
        <v>0</v>
      </c>
      <c r="F508" s="41"/>
      <c r="G508" s="41"/>
      <c r="H508" s="41"/>
      <c r="I508" s="42">
        <f t="shared" si="166"/>
        <v>0</v>
      </c>
      <c r="J508" s="21">
        <f t="shared" si="167"/>
        <v>0</v>
      </c>
      <c r="K508" s="21">
        <f t="shared" si="168"/>
        <v>0</v>
      </c>
      <c r="L508" s="21">
        <f t="shared" si="169"/>
        <v>0</v>
      </c>
      <c r="M508" s="21">
        <f t="shared" si="170"/>
        <v>0</v>
      </c>
      <c r="N508" s="22">
        <f t="shared" si="171"/>
        <v>0</v>
      </c>
      <c r="O508" s="47">
        <f t="shared" si="172"/>
        <v>0</v>
      </c>
      <c r="P508" s="13"/>
      <c r="Q508" s="187"/>
    </row>
    <row r="509" spans="1:17" ht="15" customHeight="1" x14ac:dyDescent="0.25">
      <c r="A509" s="187"/>
      <c r="B509" s="497" t="str">
        <f>CONCATENATE("Juni ",$B$44)</f>
        <v>Juni 2027</v>
      </c>
      <c r="C509" s="498"/>
      <c r="D509" s="499"/>
      <c r="E509" s="40">
        <v>0</v>
      </c>
      <c r="F509" s="41"/>
      <c r="G509" s="41"/>
      <c r="H509" s="41"/>
      <c r="I509" s="42">
        <f t="shared" si="166"/>
        <v>0</v>
      </c>
      <c r="J509" s="21">
        <f t="shared" si="167"/>
        <v>0</v>
      </c>
      <c r="K509" s="21">
        <f t="shared" si="168"/>
        <v>0</v>
      </c>
      <c r="L509" s="21">
        <f t="shared" si="169"/>
        <v>0</v>
      </c>
      <c r="M509" s="21">
        <f t="shared" si="170"/>
        <v>0</v>
      </c>
      <c r="N509" s="22">
        <f t="shared" si="171"/>
        <v>0</v>
      </c>
      <c r="O509" s="47">
        <f t="shared" si="172"/>
        <v>0</v>
      </c>
      <c r="P509" s="13"/>
      <c r="Q509" s="187"/>
    </row>
    <row r="510" spans="1:17" ht="15" customHeight="1" x14ac:dyDescent="0.25">
      <c r="A510" s="187"/>
      <c r="B510" s="497" t="str">
        <f>CONCATENATE("Juli ",$B$44)</f>
        <v>Juli 2027</v>
      </c>
      <c r="C510" s="498"/>
      <c r="D510" s="499"/>
      <c r="E510" s="40">
        <v>0</v>
      </c>
      <c r="F510" s="41"/>
      <c r="G510" s="41"/>
      <c r="H510" s="41"/>
      <c r="I510" s="42">
        <f t="shared" si="166"/>
        <v>0</v>
      </c>
      <c r="J510" s="21">
        <f t="shared" si="167"/>
        <v>0</v>
      </c>
      <c r="K510" s="21">
        <f t="shared" si="168"/>
        <v>0</v>
      </c>
      <c r="L510" s="21">
        <f t="shared" si="169"/>
        <v>0</v>
      </c>
      <c r="M510" s="21">
        <f t="shared" si="170"/>
        <v>0</v>
      </c>
      <c r="N510" s="22">
        <f t="shared" si="171"/>
        <v>0</v>
      </c>
      <c r="O510" s="47">
        <f t="shared" si="172"/>
        <v>0</v>
      </c>
      <c r="P510" s="13"/>
      <c r="Q510" s="187"/>
    </row>
    <row r="511" spans="1:17" ht="15" customHeight="1" x14ac:dyDescent="0.25">
      <c r="A511" s="187"/>
      <c r="B511" s="497" t="str">
        <f>CONCATENATE("August ",$B$44)</f>
        <v>August 2027</v>
      </c>
      <c r="C511" s="498"/>
      <c r="D511" s="499"/>
      <c r="E511" s="40">
        <v>0</v>
      </c>
      <c r="F511" s="41"/>
      <c r="G511" s="41"/>
      <c r="H511" s="41"/>
      <c r="I511" s="42">
        <f t="shared" si="166"/>
        <v>0</v>
      </c>
      <c r="J511" s="21">
        <f t="shared" si="167"/>
        <v>0</v>
      </c>
      <c r="K511" s="21">
        <f t="shared" si="168"/>
        <v>0</v>
      </c>
      <c r="L511" s="21">
        <f t="shared" si="169"/>
        <v>0</v>
      </c>
      <c r="M511" s="21">
        <f t="shared" si="170"/>
        <v>0</v>
      </c>
      <c r="N511" s="22">
        <f t="shared" si="171"/>
        <v>0</v>
      </c>
      <c r="O511" s="47">
        <f t="shared" si="172"/>
        <v>0</v>
      </c>
      <c r="P511" s="13"/>
      <c r="Q511" s="187"/>
    </row>
    <row r="512" spans="1:17" ht="15" customHeight="1" x14ac:dyDescent="0.25">
      <c r="A512" s="187"/>
      <c r="B512" s="497" t="str">
        <f>CONCATENATE("September ",$B$44)</f>
        <v>September 2027</v>
      </c>
      <c r="C512" s="498"/>
      <c r="D512" s="499"/>
      <c r="E512" s="40">
        <v>0</v>
      </c>
      <c r="F512" s="41"/>
      <c r="G512" s="41"/>
      <c r="H512" s="41"/>
      <c r="I512" s="42">
        <f t="shared" si="166"/>
        <v>0</v>
      </c>
      <c r="J512" s="21">
        <f t="shared" si="167"/>
        <v>0</v>
      </c>
      <c r="K512" s="21">
        <f t="shared" si="168"/>
        <v>0</v>
      </c>
      <c r="L512" s="21">
        <f t="shared" si="169"/>
        <v>0</v>
      </c>
      <c r="M512" s="21">
        <f t="shared" si="170"/>
        <v>0</v>
      </c>
      <c r="N512" s="22">
        <f t="shared" si="171"/>
        <v>0</v>
      </c>
      <c r="O512" s="47">
        <f t="shared" si="172"/>
        <v>0</v>
      </c>
      <c r="P512" s="13"/>
      <c r="Q512" s="187"/>
    </row>
    <row r="513" spans="1:17" ht="15" customHeight="1" x14ac:dyDescent="0.25">
      <c r="A513" s="187"/>
      <c r="B513" s="497" t="str">
        <f>CONCATENATE("Oktober ",$B$44)</f>
        <v>Oktober 2027</v>
      </c>
      <c r="C513" s="498"/>
      <c r="D513" s="499"/>
      <c r="E513" s="40">
        <v>0</v>
      </c>
      <c r="F513" s="41"/>
      <c r="G513" s="41"/>
      <c r="H513" s="41"/>
      <c r="I513" s="42">
        <f t="shared" si="166"/>
        <v>0</v>
      </c>
      <c r="J513" s="21">
        <f t="shared" si="167"/>
        <v>0</v>
      </c>
      <c r="K513" s="21">
        <f t="shared" si="168"/>
        <v>0</v>
      </c>
      <c r="L513" s="21">
        <f t="shared" si="169"/>
        <v>0</v>
      </c>
      <c r="M513" s="21">
        <f t="shared" si="170"/>
        <v>0</v>
      </c>
      <c r="N513" s="22">
        <f t="shared" si="171"/>
        <v>0</v>
      </c>
      <c r="O513" s="47">
        <f t="shared" si="172"/>
        <v>0</v>
      </c>
      <c r="P513" s="13"/>
      <c r="Q513" s="187"/>
    </row>
    <row r="514" spans="1:17" ht="15" customHeight="1" x14ac:dyDescent="0.25">
      <c r="A514" s="187"/>
      <c r="B514" s="497" t="str">
        <f>CONCATENATE("November ",$B$44)</f>
        <v>November 2027</v>
      </c>
      <c r="C514" s="498"/>
      <c r="D514" s="499"/>
      <c r="E514" s="40">
        <v>0</v>
      </c>
      <c r="F514" s="41"/>
      <c r="G514" s="41"/>
      <c r="H514" s="41"/>
      <c r="I514" s="42">
        <f t="shared" si="166"/>
        <v>0</v>
      </c>
      <c r="J514" s="21">
        <f t="shared" si="167"/>
        <v>0</v>
      </c>
      <c r="K514" s="21">
        <f t="shared" si="168"/>
        <v>0</v>
      </c>
      <c r="L514" s="21">
        <f t="shared" si="169"/>
        <v>0</v>
      </c>
      <c r="M514" s="21">
        <f t="shared" si="170"/>
        <v>0</v>
      </c>
      <c r="N514" s="22">
        <f t="shared" si="171"/>
        <v>0</v>
      </c>
      <c r="O514" s="47">
        <f t="shared" si="172"/>
        <v>0</v>
      </c>
      <c r="P514" s="13"/>
      <c r="Q514" s="187"/>
    </row>
    <row r="515" spans="1:17" ht="15" customHeight="1" x14ac:dyDescent="0.25">
      <c r="A515" s="187"/>
      <c r="B515" s="497" t="str">
        <f>CONCATENATE("Jahressonderzahlung ",$B$44)</f>
        <v>Jahressonderzahlung 2027</v>
      </c>
      <c r="C515" s="498"/>
      <c r="D515" s="499"/>
      <c r="E515" s="40">
        <v>0</v>
      </c>
      <c r="F515" s="41"/>
      <c r="G515" s="41"/>
      <c r="H515" s="41"/>
      <c r="I515" s="42">
        <f t="shared" si="166"/>
        <v>0</v>
      </c>
      <c r="J515" s="21">
        <f t="shared" si="167"/>
        <v>0</v>
      </c>
      <c r="K515" s="21">
        <f t="shared" si="168"/>
        <v>0</v>
      </c>
      <c r="L515" s="21">
        <f t="shared" si="169"/>
        <v>0</v>
      </c>
      <c r="M515" s="21">
        <f t="shared" si="170"/>
        <v>0</v>
      </c>
      <c r="N515" s="22">
        <f>ROUND($I515*$O$17,2)</f>
        <v>0</v>
      </c>
      <c r="O515" s="47">
        <f t="shared" si="172"/>
        <v>0</v>
      </c>
      <c r="P515" s="13"/>
      <c r="Q515" s="187"/>
    </row>
    <row r="516" spans="1:17" ht="15" customHeight="1" x14ac:dyDescent="0.25">
      <c r="A516" s="187"/>
      <c r="B516" s="497" t="str">
        <f>CONCATENATE("Dezember ",$B$44)</f>
        <v>Dezember 2027</v>
      </c>
      <c r="C516" s="498"/>
      <c r="D516" s="499"/>
      <c r="E516" s="40">
        <v>0</v>
      </c>
      <c r="F516" s="41"/>
      <c r="G516" s="41"/>
      <c r="H516" s="41"/>
      <c r="I516" s="42">
        <f t="shared" si="166"/>
        <v>0</v>
      </c>
      <c r="J516" s="21">
        <f t="shared" si="167"/>
        <v>0</v>
      </c>
      <c r="K516" s="21">
        <f t="shared" si="168"/>
        <v>0</v>
      </c>
      <c r="L516" s="21">
        <f t="shared" si="169"/>
        <v>0</v>
      </c>
      <c r="M516" s="21">
        <f t="shared" si="170"/>
        <v>0</v>
      </c>
      <c r="N516" s="22">
        <f>ROUND($I516*$O$17,2)+ROUND($I516*$O$18,2)+ROUND($I516*$O$19,2)+ROUND($I516*$O$20,2)</f>
        <v>0</v>
      </c>
      <c r="O516" s="47">
        <f t="shared" si="172"/>
        <v>0</v>
      </c>
      <c r="P516" s="13"/>
      <c r="Q516" s="187"/>
    </row>
    <row r="517" spans="1:17" ht="15" customHeight="1" x14ac:dyDescent="0.25">
      <c r="A517" s="187"/>
      <c r="B517" s="497" t="str">
        <f>CONCATENATE("Leistungsentgelt ",$B$44)</f>
        <v>Leistungsentgelt 2027</v>
      </c>
      <c r="C517" s="498"/>
      <c r="D517" s="499"/>
      <c r="E517" s="40">
        <v>0</v>
      </c>
      <c r="F517" s="41"/>
      <c r="G517" s="41"/>
      <c r="H517" s="41"/>
      <c r="I517" s="42">
        <f t="shared" si="166"/>
        <v>0</v>
      </c>
      <c r="J517" s="21">
        <f t="shared" si="167"/>
        <v>0</v>
      </c>
      <c r="K517" s="21">
        <f t="shared" si="168"/>
        <v>0</v>
      </c>
      <c r="L517" s="21">
        <f t="shared" si="169"/>
        <v>0</v>
      </c>
      <c r="M517" s="21">
        <f t="shared" si="170"/>
        <v>0</v>
      </c>
      <c r="N517" s="22">
        <f>ROUND($I517*$O$17,2)</f>
        <v>0</v>
      </c>
      <c r="O517" s="47">
        <f t="shared" si="172"/>
        <v>0</v>
      </c>
      <c r="P517" s="13"/>
      <c r="Q517" s="187"/>
    </row>
    <row r="518" spans="1:17" ht="15" customHeight="1" thickBot="1" x14ac:dyDescent="0.3">
      <c r="A518" s="187"/>
      <c r="B518" s="573" t="str">
        <f>CONCATENATE("gesamt ",$B$44)</f>
        <v>gesamt 2027</v>
      </c>
      <c r="C518" s="574"/>
      <c r="D518" s="575"/>
      <c r="E518" s="23">
        <f t="shared" ref="E518:N518" si="173">SUM(E504:E517)</f>
        <v>0</v>
      </c>
      <c r="F518" s="24">
        <f t="shared" si="173"/>
        <v>0</v>
      </c>
      <c r="G518" s="24">
        <f t="shared" si="173"/>
        <v>0</v>
      </c>
      <c r="H518" s="24">
        <f t="shared" si="173"/>
        <v>0</v>
      </c>
      <c r="I518" s="24">
        <f t="shared" si="173"/>
        <v>0</v>
      </c>
      <c r="J518" s="24">
        <f t="shared" si="173"/>
        <v>0</v>
      </c>
      <c r="K518" s="24">
        <f t="shared" si="173"/>
        <v>0</v>
      </c>
      <c r="L518" s="24">
        <f t="shared" si="173"/>
        <v>0</v>
      </c>
      <c r="M518" s="24">
        <f t="shared" si="173"/>
        <v>0</v>
      </c>
      <c r="N518" s="45">
        <f t="shared" si="173"/>
        <v>0</v>
      </c>
      <c r="O518" s="50">
        <f t="shared" si="172"/>
        <v>0</v>
      </c>
      <c r="P518" s="13"/>
      <c r="Q518" s="187"/>
    </row>
    <row r="519" spans="1:17" ht="15" customHeight="1" x14ac:dyDescent="0.25">
      <c r="A519" s="187"/>
      <c r="B519" s="9" t="s">
        <v>89</v>
      </c>
      <c r="C519" s="187"/>
      <c r="D519" s="187"/>
      <c r="E519" s="187"/>
      <c r="F519" s="187"/>
      <c r="G519" s="187"/>
      <c r="H519" s="187"/>
      <c r="I519" s="187"/>
      <c r="J519" s="187"/>
      <c r="K519" s="187"/>
      <c r="L519" s="500" t="str">
        <f>CONCATENATE("Berufsgenossenschaft ",$B$44)</f>
        <v>Berufsgenossenschaft 2027</v>
      </c>
      <c r="M519" s="501"/>
      <c r="N519" s="502"/>
      <c r="O519" s="48">
        <v>0</v>
      </c>
      <c r="P519" s="13"/>
      <c r="Q519" s="187"/>
    </row>
    <row r="520" spans="1:17" ht="15" customHeight="1" thickBot="1" x14ac:dyDescent="0.3">
      <c r="A520" s="187"/>
      <c r="B520" s="9" t="s">
        <v>85</v>
      </c>
      <c r="C520" s="187"/>
      <c r="D520" s="187"/>
      <c r="E520" s="187"/>
      <c r="F520" s="187"/>
      <c r="G520" s="187"/>
      <c r="H520" s="187"/>
      <c r="I520" s="187"/>
      <c r="J520" s="187"/>
      <c r="K520" s="187"/>
      <c r="L520" s="503" t="str">
        <f>CONCATENATE("Personalausgaben ",$B$44)</f>
        <v>Personalausgaben 2027</v>
      </c>
      <c r="M520" s="504"/>
      <c r="N520" s="505"/>
      <c r="O520" s="49">
        <f>SUM(O518:O519)</f>
        <v>0</v>
      </c>
      <c r="P520" s="13"/>
      <c r="Q520" s="187"/>
    </row>
    <row r="521" spans="1:17" ht="15" customHeight="1" thickBot="1" x14ac:dyDescent="0.3"/>
    <row r="522" spans="1:17" ht="15" customHeight="1" x14ac:dyDescent="0.25">
      <c r="B522" s="475">
        <v>2028</v>
      </c>
      <c r="C522" s="476"/>
      <c r="D522" s="476"/>
      <c r="E522" s="476"/>
      <c r="F522" s="476"/>
      <c r="G522" s="476"/>
      <c r="H522" s="476"/>
      <c r="I522" s="476"/>
      <c r="J522" s="476"/>
      <c r="K522" s="476"/>
      <c r="L522" s="476"/>
      <c r="M522" s="476"/>
      <c r="N522" s="476"/>
      <c r="O522" s="477"/>
    </row>
    <row r="523" spans="1:17" ht="15" customHeight="1" thickBot="1" x14ac:dyDescent="0.3">
      <c r="B523" s="478"/>
      <c r="C523" s="479"/>
      <c r="D523" s="479"/>
      <c r="E523" s="479"/>
      <c r="F523" s="479"/>
      <c r="G523" s="479"/>
      <c r="H523" s="479"/>
      <c r="I523" s="479"/>
      <c r="J523" s="479"/>
      <c r="K523" s="479"/>
      <c r="L523" s="479"/>
      <c r="M523" s="479"/>
      <c r="N523" s="479"/>
      <c r="O523" s="480"/>
    </row>
    <row r="524" spans="1:17" ht="15" customHeight="1" thickBot="1" x14ac:dyDescent="0.3">
      <c r="B524" s="481" t="s">
        <v>88</v>
      </c>
      <c r="C524" s="482"/>
      <c r="D524" s="483"/>
      <c r="E524" s="487" t="s">
        <v>83</v>
      </c>
      <c r="F524" s="188" t="s">
        <v>82</v>
      </c>
      <c r="G524" s="487" t="s">
        <v>86</v>
      </c>
      <c r="H524" s="489" t="s">
        <v>84</v>
      </c>
      <c r="I524" s="491" t="s">
        <v>90</v>
      </c>
      <c r="J524" s="493" t="s">
        <v>64</v>
      </c>
      <c r="K524" s="494"/>
      <c r="L524" s="494"/>
      <c r="M524" s="494"/>
      <c r="N524" s="494"/>
      <c r="O524" s="495" t="s">
        <v>52</v>
      </c>
    </row>
    <row r="525" spans="1:17" ht="15" customHeight="1" thickBot="1" x14ac:dyDescent="0.3">
      <c r="B525" s="484"/>
      <c r="C525" s="485"/>
      <c r="D525" s="486"/>
      <c r="E525" s="488"/>
      <c r="F525" s="10" t="s">
        <v>87</v>
      </c>
      <c r="G525" s="488"/>
      <c r="H525" s="490"/>
      <c r="I525" s="492"/>
      <c r="J525" s="8" t="s">
        <v>78</v>
      </c>
      <c r="K525" s="8" t="s">
        <v>79</v>
      </c>
      <c r="L525" s="8" t="s">
        <v>80</v>
      </c>
      <c r="M525" s="8" t="s">
        <v>81</v>
      </c>
      <c r="N525" s="43" t="s">
        <v>120</v>
      </c>
      <c r="O525" s="496"/>
    </row>
    <row r="526" spans="1:17" ht="15" customHeight="1" x14ac:dyDescent="0.25">
      <c r="B526" s="560" t="str">
        <f>CONCATENATE("Januar ",$B$66)</f>
        <v>Januar 2028</v>
      </c>
      <c r="C526" s="561"/>
      <c r="D526" s="562"/>
      <c r="E526" s="37">
        <v>0</v>
      </c>
      <c r="F526" s="38"/>
      <c r="G526" s="38"/>
      <c r="H526" s="38"/>
      <c r="I526" s="39">
        <f t="shared" ref="I526:I531" si="174">SUM(E526:H526)</f>
        <v>0</v>
      </c>
      <c r="J526" s="19">
        <f t="shared" ref="J526:J531" si="175">ROUND($I526*$O$12,2)</f>
        <v>0</v>
      </c>
      <c r="K526" s="19">
        <f t="shared" ref="K526:K531" si="176">ROUND($I526*$O$13,2)</f>
        <v>0</v>
      </c>
      <c r="L526" s="19">
        <f t="shared" ref="L526:L531" si="177">ROUND($I526*$O$14,2)</f>
        <v>0</v>
      </c>
      <c r="M526" s="19">
        <f t="shared" ref="M526:M531" si="178">ROUND($I526*$O$15,2)</f>
        <v>0</v>
      </c>
      <c r="N526" s="20">
        <f>ROUND($I526*$O$17,2)+ROUND($I526*$O$18,2)+ROUND($I526*$O$19,2)+ROUND($I526*$O$20,2)</f>
        <v>0</v>
      </c>
      <c r="O526" s="46">
        <f t="shared" ref="O526:O532" si="179">SUM(E526:H526)+SUM(J526:N526)</f>
        <v>0</v>
      </c>
    </row>
    <row r="527" spans="1:17" ht="15" customHeight="1" x14ac:dyDescent="0.25">
      <c r="B527" s="497" t="str">
        <f>CONCATENATE("Februar ",$B$66)</f>
        <v>Februar 2028</v>
      </c>
      <c r="C527" s="498"/>
      <c r="D527" s="499"/>
      <c r="E527" s="40">
        <v>0</v>
      </c>
      <c r="F527" s="41"/>
      <c r="G527" s="41"/>
      <c r="H527" s="41"/>
      <c r="I527" s="42">
        <f t="shared" si="174"/>
        <v>0</v>
      </c>
      <c r="J527" s="21">
        <f t="shared" si="175"/>
        <v>0</v>
      </c>
      <c r="K527" s="21">
        <f t="shared" si="176"/>
        <v>0</v>
      </c>
      <c r="L527" s="21">
        <f t="shared" si="177"/>
        <v>0</v>
      </c>
      <c r="M527" s="21">
        <f t="shared" si="178"/>
        <v>0</v>
      </c>
      <c r="N527" s="22">
        <f t="shared" ref="N527:N531" si="180">ROUND($I527*$O$17,2)+ROUND($I527*$O$18,2)+ROUND($I527*$O$19,2)+ROUND($I527*$O$20,2)</f>
        <v>0</v>
      </c>
      <c r="O527" s="47">
        <f t="shared" si="179"/>
        <v>0</v>
      </c>
    </row>
    <row r="528" spans="1:17" ht="15" customHeight="1" x14ac:dyDescent="0.25">
      <c r="B528" s="497" t="str">
        <f>CONCATENATE("März ",$B$66)</f>
        <v>März 2028</v>
      </c>
      <c r="C528" s="498"/>
      <c r="D528" s="499"/>
      <c r="E528" s="40">
        <v>0</v>
      </c>
      <c r="F528" s="41"/>
      <c r="G528" s="41"/>
      <c r="H528" s="41"/>
      <c r="I528" s="42">
        <f t="shared" si="174"/>
        <v>0</v>
      </c>
      <c r="J528" s="21">
        <f t="shared" si="175"/>
        <v>0</v>
      </c>
      <c r="K528" s="21">
        <f t="shared" si="176"/>
        <v>0</v>
      </c>
      <c r="L528" s="21">
        <f t="shared" si="177"/>
        <v>0</v>
      </c>
      <c r="M528" s="21">
        <f t="shared" si="178"/>
        <v>0</v>
      </c>
      <c r="N528" s="22">
        <f t="shared" si="180"/>
        <v>0</v>
      </c>
      <c r="O528" s="47">
        <f t="shared" si="179"/>
        <v>0</v>
      </c>
    </row>
    <row r="529" spans="1:17" ht="15" customHeight="1" x14ac:dyDescent="0.25">
      <c r="B529" s="497" t="str">
        <f>CONCATENATE("April ",$B$66)</f>
        <v>April 2028</v>
      </c>
      <c r="C529" s="498"/>
      <c r="D529" s="499"/>
      <c r="E529" s="40">
        <v>0</v>
      </c>
      <c r="F529" s="41"/>
      <c r="G529" s="41"/>
      <c r="H529" s="41"/>
      <c r="I529" s="42">
        <f t="shared" si="174"/>
        <v>0</v>
      </c>
      <c r="J529" s="21">
        <f t="shared" si="175"/>
        <v>0</v>
      </c>
      <c r="K529" s="21">
        <f t="shared" si="176"/>
        <v>0</v>
      </c>
      <c r="L529" s="21">
        <f t="shared" si="177"/>
        <v>0</v>
      </c>
      <c r="M529" s="21">
        <f t="shared" si="178"/>
        <v>0</v>
      </c>
      <c r="N529" s="22">
        <f t="shared" si="180"/>
        <v>0</v>
      </c>
      <c r="O529" s="47">
        <f t="shared" si="179"/>
        <v>0</v>
      </c>
    </row>
    <row r="530" spans="1:17" ht="15" customHeight="1" x14ac:dyDescent="0.25">
      <c r="B530" s="497" t="str">
        <f>CONCATENATE("Mai ",$B$66)</f>
        <v>Mai 2028</v>
      </c>
      <c r="C530" s="498"/>
      <c r="D530" s="499"/>
      <c r="E530" s="40">
        <v>0</v>
      </c>
      <c r="F530" s="41"/>
      <c r="G530" s="41"/>
      <c r="H530" s="41"/>
      <c r="I530" s="42">
        <f t="shared" si="174"/>
        <v>0</v>
      </c>
      <c r="J530" s="21">
        <f t="shared" si="175"/>
        <v>0</v>
      </c>
      <c r="K530" s="21">
        <f t="shared" si="176"/>
        <v>0</v>
      </c>
      <c r="L530" s="21">
        <f t="shared" si="177"/>
        <v>0</v>
      </c>
      <c r="M530" s="21">
        <f t="shared" si="178"/>
        <v>0</v>
      </c>
      <c r="N530" s="22">
        <f t="shared" si="180"/>
        <v>0</v>
      </c>
      <c r="O530" s="47">
        <f t="shared" si="179"/>
        <v>0</v>
      </c>
    </row>
    <row r="531" spans="1:17" ht="15" customHeight="1" x14ac:dyDescent="0.25">
      <c r="B531" s="497" t="str">
        <f>CONCATENATE("Juni ",$B$66)</f>
        <v>Juni 2028</v>
      </c>
      <c r="C531" s="498"/>
      <c r="D531" s="499"/>
      <c r="E531" s="40">
        <v>0</v>
      </c>
      <c r="F531" s="41"/>
      <c r="G531" s="41"/>
      <c r="H531" s="41"/>
      <c r="I531" s="42">
        <f t="shared" si="174"/>
        <v>0</v>
      </c>
      <c r="J531" s="21">
        <f t="shared" si="175"/>
        <v>0</v>
      </c>
      <c r="K531" s="21">
        <f t="shared" si="176"/>
        <v>0</v>
      </c>
      <c r="L531" s="21">
        <f t="shared" si="177"/>
        <v>0</v>
      </c>
      <c r="M531" s="21">
        <f t="shared" si="178"/>
        <v>0</v>
      </c>
      <c r="N531" s="22">
        <f t="shared" si="180"/>
        <v>0</v>
      </c>
      <c r="O531" s="47">
        <f t="shared" si="179"/>
        <v>0</v>
      </c>
    </row>
    <row r="532" spans="1:17" ht="15" customHeight="1" thickBot="1" x14ac:dyDescent="0.3">
      <c r="B532" s="573" t="str">
        <f>CONCATENATE("gesamt ",$B$66)</f>
        <v>gesamt 2028</v>
      </c>
      <c r="C532" s="574"/>
      <c r="D532" s="575"/>
      <c r="E532" s="23">
        <f t="shared" ref="E532:N532" si="181">SUM(E526:E531)</f>
        <v>0</v>
      </c>
      <c r="F532" s="24">
        <f t="shared" si="181"/>
        <v>0</v>
      </c>
      <c r="G532" s="24">
        <f t="shared" si="181"/>
        <v>0</v>
      </c>
      <c r="H532" s="24">
        <f t="shared" si="181"/>
        <v>0</v>
      </c>
      <c r="I532" s="24">
        <f t="shared" si="181"/>
        <v>0</v>
      </c>
      <c r="J532" s="24">
        <f t="shared" si="181"/>
        <v>0</v>
      </c>
      <c r="K532" s="24">
        <f t="shared" si="181"/>
        <v>0</v>
      </c>
      <c r="L532" s="24">
        <f t="shared" si="181"/>
        <v>0</v>
      </c>
      <c r="M532" s="24">
        <f t="shared" si="181"/>
        <v>0</v>
      </c>
      <c r="N532" s="45">
        <f t="shared" si="181"/>
        <v>0</v>
      </c>
      <c r="O532" s="50">
        <f t="shared" si="179"/>
        <v>0</v>
      </c>
    </row>
    <row r="533" spans="1:17" ht="15" customHeight="1" x14ac:dyDescent="0.25">
      <c r="B533" s="9" t="s">
        <v>89</v>
      </c>
      <c r="C533" s="187"/>
      <c r="D533" s="187"/>
      <c r="E533" s="187"/>
      <c r="F533" s="187"/>
      <c r="G533" s="187"/>
      <c r="H533" s="187"/>
      <c r="I533" s="187"/>
      <c r="J533" s="187"/>
      <c r="K533" s="187"/>
      <c r="L533" s="500" t="str">
        <f>CONCATENATE("Berufsgenossenschaft ",$B$66)</f>
        <v>Berufsgenossenschaft 2028</v>
      </c>
      <c r="M533" s="501"/>
      <c r="N533" s="502"/>
      <c r="O533" s="48">
        <v>0</v>
      </c>
    </row>
    <row r="534" spans="1:17" ht="15" customHeight="1" thickBot="1" x14ac:dyDescent="0.3">
      <c r="B534" s="9" t="s">
        <v>85</v>
      </c>
      <c r="C534" s="187"/>
      <c r="D534" s="187"/>
      <c r="E534" s="187"/>
      <c r="F534" s="187"/>
      <c r="G534" s="187"/>
      <c r="H534" s="187"/>
      <c r="I534" s="187"/>
      <c r="J534" s="187"/>
      <c r="K534" s="187"/>
      <c r="L534" s="503" t="str">
        <f>CONCATENATE("Personalausgaben ",$B$66)</f>
        <v>Personalausgaben 2028</v>
      </c>
      <c r="M534" s="504"/>
      <c r="N534" s="505"/>
      <c r="O534" s="49">
        <f>SUM(O532:O533)</f>
        <v>0</v>
      </c>
    </row>
    <row r="535" spans="1:17" ht="15" customHeight="1" thickBot="1" x14ac:dyDescent="0.3">
      <c r="A535" s="187"/>
      <c r="B535" s="506" t="s">
        <v>58</v>
      </c>
      <c r="C535" s="507"/>
      <c r="D535" s="507"/>
      <c r="E535" s="507"/>
      <c r="F535" s="507"/>
      <c r="G535" s="507"/>
      <c r="H535" s="507"/>
      <c r="I535" s="508" t="str">
        <f>IF(E539&lt;&gt;0,E539,"")</f>
        <v>MA 8</v>
      </c>
      <c r="J535" s="508"/>
      <c r="K535" s="508"/>
      <c r="L535" s="508"/>
      <c r="M535" s="508"/>
      <c r="N535" s="508"/>
      <c r="O535" s="509"/>
      <c r="P535" s="17"/>
      <c r="Q535" s="187"/>
    </row>
    <row r="536" spans="1:17" ht="15" customHeight="1" x14ac:dyDescent="0.25">
      <c r="A536" s="187"/>
      <c r="B536" s="529" t="s">
        <v>208</v>
      </c>
      <c r="C536" s="530"/>
      <c r="D536" s="530"/>
      <c r="E536" s="530"/>
      <c r="F536" s="530"/>
      <c r="G536" s="530"/>
      <c r="H536" s="530"/>
      <c r="I536" s="530"/>
      <c r="J536" s="530"/>
      <c r="K536" s="530"/>
      <c r="L536" s="530"/>
      <c r="M536" s="530"/>
      <c r="N536" s="530"/>
      <c r="O536" s="531"/>
      <c r="P536" s="18"/>
      <c r="Q536" s="187"/>
    </row>
    <row r="537" spans="1:17" ht="15" customHeight="1" thickBot="1" x14ac:dyDescent="0.3">
      <c r="A537" s="187"/>
      <c r="B537" s="532" t="s">
        <v>100</v>
      </c>
      <c r="C537" s="533"/>
      <c r="D537" s="533"/>
      <c r="E537" s="533"/>
      <c r="F537" s="533"/>
      <c r="G537" s="533"/>
      <c r="H537" s="533"/>
      <c r="I537" s="533"/>
      <c r="J537" s="533"/>
      <c r="K537" s="533"/>
      <c r="L537" s="533"/>
      <c r="M537" s="533"/>
      <c r="N537" s="533"/>
      <c r="O537" s="534"/>
      <c r="P537" s="18"/>
      <c r="Q537" s="187"/>
    </row>
    <row r="538" spans="1:17" ht="15" customHeight="1" thickBot="1" x14ac:dyDescent="0.3">
      <c r="A538" s="187"/>
      <c r="B538" s="187"/>
      <c r="C538" s="187"/>
      <c r="D538" s="187"/>
      <c r="E538" s="187"/>
      <c r="F538" s="187"/>
      <c r="G538" s="187"/>
      <c r="H538" s="187"/>
      <c r="I538" s="187"/>
      <c r="J538" s="187"/>
      <c r="K538" s="187"/>
      <c r="L538" s="187"/>
      <c r="M538" s="187"/>
      <c r="N538" s="187"/>
      <c r="O538" s="187"/>
      <c r="P538" s="13"/>
      <c r="Q538" s="187"/>
    </row>
    <row r="539" spans="1:17" ht="15" customHeight="1" x14ac:dyDescent="0.25">
      <c r="A539" s="187"/>
      <c r="B539" s="535" t="s">
        <v>59</v>
      </c>
      <c r="C539" s="536"/>
      <c r="D539" s="537"/>
      <c r="E539" s="538" t="s">
        <v>145</v>
      </c>
      <c r="F539" s="539"/>
      <c r="G539" s="539"/>
      <c r="H539" s="540"/>
      <c r="I539" s="541" t="s">
        <v>62</v>
      </c>
      <c r="J539" s="542"/>
      <c r="K539" s="543"/>
      <c r="L539" s="469"/>
      <c r="M539" s="547"/>
      <c r="N539" s="547"/>
      <c r="O539" s="470"/>
      <c r="P539" s="14"/>
      <c r="Q539" s="187"/>
    </row>
    <row r="540" spans="1:17" ht="15" customHeight="1" x14ac:dyDescent="0.25">
      <c r="A540" s="187"/>
      <c r="B540" s="551" t="s">
        <v>60</v>
      </c>
      <c r="C540" s="552"/>
      <c r="D540" s="553"/>
      <c r="E540" s="554"/>
      <c r="F540" s="555"/>
      <c r="G540" s="555"/>
      <c r="H540" s="556"/>
      <c r="I540" s="544"/>
      <c r="J540" s="545"/>
      <c r="K540" s="546"/>
      <c r="L540" s="548"/>
      <c r="M540" s="549"/>
      <c r="N540" s="549"/>
      <c r="O540" s="550"/>
      <c r="P540" s="14"/>
      <c r="Q540" s="187"/>
    </row>
    <row r="541" spans="1:17" ht="15" customHeight="1" thickBot="1" x14ac:dyDescent="0.3">
      <c r="A541" s="187"/>
      <c r="B541" s="570" t="s">
        <v>61</v>
      </c>
      <c r="C541" s="571"/>
      <c r="D541" s="572"/>
      <c r="E541" s="563"/>
      <c r="F541" s="533"/>
      <c r="G541" s="533"/>
      <c r="H541" s="534"/>
      <c r="I541" s="564" t="s">
        <v>63</v>
      </c>
      <c r="J541" s="565"/>
      <c r="K541" s="566"/>
      <c r="L541" s="567"/>
      <c r="M541" s="568"/>
      <c r="N541" s="568"/>
      <c r="O541" s="569"/>
      <c r="P541" s="14"/>
      <c r="Q541" s="187"/>
    </row>
    <row r="542" spans="1:17" ht="15" customHeight="1" thickBot="1" x14ac:dyDescent="0.3">
      <c r="A542" s="187"/>
      <c r="B542" s="187"/>
      <c r="C542" s="187"/>
      <c r="D542" s="187"/>
      <c r="E542" s="187"/>
      <c r="F542" s="187"/>
      <c r="G542" s="187"/>
      <c r="H542" s="187"/>
      <c r="I542" s="187"/>
      <c r="J542" s="187"/>
      <c r="K542" s="187"/>
      <c r="L542" s="187"/>
      <c r="M542" s="187"/>
      <c r="N542" s="187"/>
      <c r="O542" s="187"/>
      <c r="P542" s="13"/>
      <c r="Q542" s="187"/>
    </row>
    <row r="543" spans="1:17" ht="15" customHeight="1" thickBot="1" x14ac:dyDescent="0.3">
      <c r="A543" s="187"/>
      <c r="B543" s="463" t="s">
        <v>73</v>
      </c>
      <c r="C543" s="464"/>
      <c r="D543" s="465"/>
      <c r="E543" s="515"/>
      <c r="F543" s="516"/>
      <c r="G543" s="516"/>
      <c r="H543" s="516"/>
      <c r="I543" s="516"/>
      <c r="J543" s="516"/>
      <c r="K543" s="517"/>
      <c r="L543" s="187"/>
      <c r="M543" s="518" t="s">
        <v>64</v>
      </c>
      <c r="N543" s="519"/>
      <c r="O543" s="11">
        <f>SUM(O544:O547)</f>
        <v>0.19324999999999998</v>
      </c>
      <c r="P543" s="14"/>
      <c r="Q543" s="187"/>
    </row>
    <row r="544" spans="1:17" ht="15" customHeight="1" thickBot="1" x14ac:dyDescent="0.3">
      <c r="A544" s="187"/>
      <c r="B544" s="187"/>
      <c r="C544" s="187"/>
      <c r="D544" s="187"/>
      <c r="E544" s="187"/>
      <c r="F544" s="187"/>
      <c r="G544" s="187"/>
      <c r="H544" s="187"/>
      <c r="I544" s="187"/>
      <c r="J544" s="187"/>
      <c r="K544" s="187"/>
      <c r="L544" s="187"/>
      <c r="M544" s="520" t="s">
        <v>65</v>
      </c>
      <c r="N544" s="521"/>
      <c r="O544" s="144">
        <v>7.2999999999999995E-2</v>
      </c>
      <c r="P544" s="14"/>
      <c r="Q544" s="187"/>
    </row>
    <row r="545" spans="1:17" ht="15" customHeight="1" thickBot="1" x14ac:dyDescent="0.3">
      <c r="A545" s="187"/>
      <c r="B545" s="463" t="s">
        <v>74</v>
      </c>
      <c r="C545" s="464"/>
      <c r="D545" s="465"/>
      <c r="E545" s="27"/>
      <c r="F545" s="27"/>
      <c r="G545" s="27"/>
      <c r="H545" s="27"/>
      <c r="I545" s="27"/>
      <c r="J545" s="27"/>
      <c r="K545" s="28"/>
      <c r="L545" s="187"/>
      <c r="M545" s="522" t="s">
        <v>66</v>
      </c>
      <c r="N545" s="523"/>
      <c r="O545" s="25">
        <v>1.525E-2</v>
      </c>
      <c r="P545" s="14"/>
      <c r="Q545" s="187"/>
    </row>
    <row r="546" spans="1:17" ht="15" customHeight="1" x14ac:dyDescent="0.25">
      <c r="A546" s="187"/>
      <c r="B546" s="520" t="s">
        <v>77</v>
      </c>
      <c r="C546" s="559"/>
      <c r="D546" s="521"/>
      <c r="E546" s="29"/>
      <c r="F546" s="29"/>
      <c r="G546" s="29"/>
      <c r="H546" s="29"/>
      <c r="I546" s="29"/>
      <c r="J546" s="29"/>
      <c r="K546" s="30"/>
      <c r="L546" s="187"/>
      <c r="M546" s="522" t="s">
        <v>67</v>
      </c>
      <c r="N546" s="523"/>
      <c r="O546" s="196">
        <v>1.2E-2</v>
      </c>
      <c r="P546" s="14"/>
      <c r="Q546" s="187"/>
    </row>
    <row r="547" spans="1:17" ht="15" customHeight="1" thickBot="1" x14ac:dyDescent="0.3">
      <c r="A547" s="187"/>
      <c r="B547" s="522" t="s">
        <v>75</v>
      </c>
      <c r="C547" s="557"/>
      <c r="D547" s="523"/>
      <c r="E547" s="31"/>
      <c r="F547" s="31"/>
      <c r="G547" s="31"/>
      <c r="H547" s="31"/>
      <c r="I547" s="31"/>
      <c r="J547" s="31"/>
      <c r="K547" s="32"/>
      <c r="L547" s="187"/>
      <c r="M547" s="524" t="s">
        <v>68</v>
      </c>
      <c r="N547" s="525"/>
      <c r="O547" s="197">
        <v>9.2999999999999999E-2</v>
      </c>
      <c r="P547" s="14"/>
      <c r="Q547" s="187"/>
    </row>
    <row r="548" spans="1:17" ht="15" customHeight="1" thickBot="1" x14ac:dyDescent="0.3">
      <c r="A548" s="187"/>
      <c r="B548" s="524" t="s">
        <v>76</v>
      </c>
      <c r="C548" s="558"/>
      <c r="D548" s="525"/>
      <c r="E548" s="33">
        <v>1000</v>
      </c>
      <c r="F548" s="33"/>
      <c r="G548" s="33"/>
      <c r="H548" s="33"/>
      <c r="I548" s="33"/>
      <c r="J548" s="33"/>
      <c r="K548" s="34"/>
      <c r="L548" s="187"/>
      <c r="M548" s="518" t="s">
        <v>120</v>
      </c>
      <c r="N548" s="519"/>
      <c r="O548" s="11">
        <f>SUM(O549:O552)</f>
        <v>8.9999999999999998E-4</v>
      </c>
      <c r="P548" s="14"/>
      <c r="Q548" s="187"/>
    </row>
    <row r="549" spans="1:17" ht="15" customHeight="1" thickBot="1" x14ac:dyDescent="0.3">
      <c r="A549" s="187"/>
      <c r="B549" s="463" t="s">
        <v>147</v>
      </c>
      <c r="C549" s="464"/>
      <c r="D549" s="464"/>
      <c r="E549" s="464"/>
      <c r="F549" s="464"/>
      <c r="G549" s="464"/>
      <c r="H549" s="464"/>
      <c r="I549" s="464"/>
      <c r="J549" s="464"/>
      <c r="K549" s="526"/>
      <c r="L549" s="187"/>
      <c r="M549" s="108" t="s">
        <v>69</v>
      </c>
      <c r="N549" s="109"/>
      <c r="O549" s="107">
        <v>8.9999999999999998E-4</v>
      </c>
      <c r="P549" s="14"/>
      <c r="Q549" s="187"/>
    </row>
    <row r="550" spans="1:17" ht="15" customHeight="1" x14ac:dyDescent="0.25">
      <c r="A550" s="187"/>
      <c r="B550" s="520" t="s">
        <v>77</v>
      </c>
      <c r="C550" s="559"/>
      <c r="D550" s="521"/>
      <c r="E550" s="29"/>
      <c r="F550" s="29"/>
      <c r="G550" s="29"/>
      <c r="H550" s="29"/>
      <c r="I550" s="29"/>
      <c r="J550" s="29"/>
      <c r="K550" s="30"/>
      <c r="L550" s="187"/>
      <c r="M550" s="189" t="s">
        <v>70</v>
      </c>
      <c r="N550" s="190"/>
      <c r="O550" s="107">
        <v>0</v>
      </c>
      <c r="P550" s="14"/>
      <c r="Q550" s="187"/>
    </row>
    <row r="551" spans="1:17" ht="15" customHeight="1" x14ac:dyDescent="0.25">
      <c r="A551" s="187"/>
      <c r="B551" s="522" t="s">
        <v>75</v>
      </c>
      <c r="C551" s="557"/>
      <c r="D551" s="523"/>
      <c r="E551" s="31"/>
      <c r="F551" s="31"/>
      <c r="G551" s="31"/>
      <c r="H551" s="31"/>
      <c r="I551" s="31"/>
      <c r="J551" s="31"/>
      <c r="K551" s="32"/>
      <c r="L551" s="187"/>
      <c r="M551" s="527" t="s">
        <v>71</v>
      </c>
      <c r="N551" s="528"/>
      <c r="O551" s="25">
        <v>0</v>
      </c>
      <c r="P551" s="14"/>
      <c r="Q551" s="187"/>
    </row>
    <row r="552" spans="1:17" ht="15" customHeight="1" thickBot="1" x14ac:dyDescent="0.3">
      <c r="A552" s="187"/>
      <c r="B552" s="524" t="s">
        <v>76</v>
      </c>
      <c r="C552" s="558"/>
      <c r="D552" s="525"/>
      <c r="E552" s="33"/>
      <c r="F552" s="33"/>
      <c r="G552" s="33"/>
      <c r="H552" s="33"/>
      <c r="I552" s="33"/>
      <c r="J552" s="33"/>
      <c r="K552" s="34"/>
      <c r="L552" s="187"/>
      <c r="M552" s="513" t="s">
        <v>121</v>
      </c>
      <c r="N552" s="514"/>
      <c r="O552" s="26">
        <v>0</v>
      </c>
      <c r="P552" s="13"/>
      <c r="Q552" s="187"/>
    </row>
    <row r="553" spans="1:17" ht="15" customHeight="1" thickBot="1" x14ac:dyDescent="0.3">
      <c r="A553" s="187"/>
      <c r="B553" s="187"/>
      <c r="C553" s="187"/>
      <c r="D553" s="187"/>
      <c r="E553" s="187"/>
      <c r="F553" s="187"/>
      <c r="G553" s="187"/>
      <c r="H553" s="187"/>
      <c r="I553" s="187"/>
      <c r="J553" s="187"/>
      <c r="K553" s="187"/>
      <c r="L553" s="187"/>
      <c r="M553" s="187"/>
      <c r="N553" s="187"/>
      <c r="O553" s="187"/>
      <c r="P553" s="13"/>
      <c r="Q553" s="187"/>
    </row>
    <row r="554" spans="1:17" ht="15" customHeight="1" thickBot="1" x14ac:dyDescent="0.3">
      <c r="A554" s="187"/>
      <c r="B554" s="463" t="s">
        <v>74</v>
      </c>
      <c r="C554" s="464"/>
      <c r="D554" s="465"/>
      <c r="E554" s="27"/>
      <c r="F554" s="27"/>
      <c r="G554" s="27"/>
      <c r="H554" s="27"/>
      <c r="I554" s="27"/>
      <c r="J554" s="27"/>
      <c r="K554" s="28"/>
      <c r="L554" s="187"/>
      <c r="M554" s="466" t="s">
        <v>72</v>
      </c>
      <c r="N554" s="469"/>
      <c r="O554" s="470"/>
      <c r="P554" s="14"/>
      <c r="Q554" s="187"/>
    </row>
    <row r="555" spans="1:17" ht="15" customHeight="1" x14ac:dyDescent="0.25">
      <c r="A555" s="187"/>
      <c r="B555" s="193" t="s">
        <v>122</v>
      </c>
      <c r="C555" s="194"/>
      <c r="D555" s="194"/>
      <c r="E555" s="35">
        <v>1.6666666666666667</v>
      </c>
      <c r="F555" s="35">
        <v>0</v>
      </c>
      <c r="G555" s="35">
        <v>0</v>
      </c>
      <c r="H555" s="35">
        <v>0</v>
      </c>
      <c r="I555" s="35">
        <v>0</v>
      </c>
      <c r="J555" s="35">
        <v>0</v>
      </c>
      <c r="K555" s="36">
        <v>0</v>
      </c>
      <c r="L555" s="187"/>
      <c r="M555" s="467"/>
      <c r="N555" s="471"/>
      <c r="O555" s="472"/>
      <c r="P555" s="14"/>
      <c r="Q555" s="187"/>
    </row>
    <row r="556" spans="1:17" ht="15" customHeight="1" thickBot="1" x14ac:dyDescent="0.3">
      <c r="A556" s="187"/>
      <c r="B556" s="195" t="s">
        <v>123</v>
      </c>
      <c r="C556" s="191"/>
      <c r="D556" s="192"/>
      <c r="E556" s="117">
        <v>0.83333333333333337</v>
      </c>
      <c r="F556" s="117">
        <v>0</v>
      </c>
      <c r="G556" s="117">
        <v>0</v>
      </c>
      <c r="H556" s="117">
        <v>0</v>
      </c>
      <c r="I556" s="117">
        <v>0</v>
      </c>
      <c r="J556" s="117">
        <v>0</v>
      </c>
      <c r="K556" s="118">
        <v>0</v>
      </c>
      <c r="L556" s="187"/>
      <c r="M556" s="467"/>
      <c r="N556" s="471"/>
      <c r="O556" s="472"/>
      <c r="P556" s="14"/>
      <c r="Q556" s="187"/>
    </row>
    <row r="557" spans="1:17" ht="15" customHeight="1" thickBot="1" x14ac:dyDescent="0.3">
      <c r="A557" s="187"/>
      <c r="B557" s="114"/>
      <c r="C557" s="114"/>
      <c r="D557" s="114"/>
      <c r="E557" s="115"/>
      <c r="F557" s="115" t="str">
        <f t="shared" ref="F557:K557" si="182">IF(F555&lt;&gt;0,F556/F555,"")</f>
        <v/>
      </c>
      <c r="G557" s="115" t="str">
        <f t="shared" si="182"/>
        <v/>
      </c>
      <c r="H557" s="115" t="str">
        <f t="shared" si="182"/>
        <v/>
      </c>
      <c r="I557" s="115" t="str">
        <f t="shared" si="182"/>
        <v/>
      </c>
      <c r="J557" s="115" t="str">
        <f t="shared" si="182"/>
        <v/>
      </c>
      <c r="K557" s="115" t="str">
        <f t="shared" si="182"/>
        <v/>
      </c>
      <c r="L557" s="187"/>
      <c r="M557" s="468"/>
      <c r="N557" s="473"/>
      <c r="O557" s="474"/>
      <c r="P557" s="14"/>
      <c r="Q557" s="187"/>
    </row>
    <row r="558" spans="1:17" ht="15" customHeight="1" thickBot="1" x14ac:dyDescent="0.3">
      <c r="A558" s="187"/>
      <c r="B558" s="187"/>
      <c r="C558" s="187"/>
      <c r="D558" s="187"/>
      <c r="E558" s="187"/>
      <c r="F558" s="187"/>
      <c r="G558" s="187"/>
      <c r="H558" s="187"/>
      <c r="I558" s="187"/>
      <c r="J558" s="187"/>
      <c r="K558" s="187"/>
      <c r="L558" s="187"/>
      <c r="M558" s="187"/>
      <c r="N558" s="187"/>
      <c r="O558" s="187"/>
      <c r="P558" s="13"/>
      <c r="Q558" s="187"/>
    </row>
    <row r="559" spans="1:17" ht="15" customHeight="1" x14ac:dyDescent="0.25">
      <c r="A559" s="187"/>
      <c r="B559" s="475">
        <v>2026</v>
      </c>
      <c r="C559" s="476"/>
      <c r="D559" s="476"/>
      <c r="E559" s="476"/>
      <c r="F559" s="476"/>
      <c r="G559" s="476"/>
      <c r="H559" s="476"/>
      <c r="I559" s="476"/>
      <c r="J559" s="476"/>
      <c r="K559" s="476"/>
      <c r="L559" s="476"/>
      <c r="M559" s="476"/>
      <c r="N559" s="476"/>
      <c r="O559" s="477"/>
      <c r="P559" s="13"/>
      <c r="Q559" s="187"/>
    </row>
    <row r="560" spans="1:17" ht="15" customHeight="1" thickBot="1" x14ac:dyDescent="0.3">
      <c r="A560" s="187"/>
      <c r="B560" s="478"/>
      <c r="C560" s="479"/>
      <c r="D560" s="479"/>
      <c r="E560" s="479"/>
      <c r="F560" s="479"/>
      <c r="G560" s="479"/>
      <c r="H560" s="479"/>
      <c r="I560" s="479"/>
      <c r="J560" s="479"/>
      <c r="K560" s="479"/>
      <c r="L560" s="479"/>
      <c r="M560" s="479"/>
      <c r="N560" s="479"/>
      <c r="O560" s="480"/>
      <c r="P560" s="13"/>
      <c r="Q560" s="187"/>
    </row>
    <row r="561" spans="1:17" ht="15" customHeight="1" thickBot="1" x14ac:dyDescent="0.3">
      <c r="A561" s="187"/>
      <c r="B561" s="481" t="s">
        <v>88</v>
      </c>
      <c r="C561" s="482"/>
      <c r="D561" s="483"/>
      <c r="E561" s="487" t="s">
        <v>83</v>
      </c>
      <c r="F561" s="188" t="s">
        <v>82</v>
      </c>
      <c r="G561" s="487" t="s">
        <v>86</v>
      </c>
      <c r="H561" s="489" t="s">
        <v>84</v>
      </c>
      <c r="I561" s="491" t="s">
        <v>90</v>
      </c>
      <c r="J561" s="493" t="s">
        <v>64</v>
      </c>
      <c r="K561" s="494"/>
      <c r="L561" s="494"/>
      <c r="M561" s="494"/>
      <c r="N561" s="494"/>
      <c r="O561" s="495" t="s">
        <v>52</v>
      </c>
      <c r="P561" s="13"/>
      <c r="Q561" s="187"/>
    </row>
    <row r="562" spans="1:17" ht="15" customHeight="1" thickBot="1" x14ac:dyDescent="0.3">
      <c r="A562" s="187"/>
      <c r="B562" s="484"/>
      <c r="C562" s="485"/>
      <c r="D562" s="486"/>
      <c r="E562" s="488"/>
      <c r="F562" s="10" t="s">
        <v>87</v>
      </c>
      <c r="G562" s="488"/>
      <c r="H562" s="490"/>
      <c r="I562" s="492"/>
      <c r="J562" s="8" t="s">
        <v>78</v>
      </c>
      <c r="K562" s="8" t="s">
        <v>79</v>
      </c>
      <c r="L562" s="8" t="s">
        <v>80</v>
      </c>
      <c r="M562" s="8" t="s">
        <v>81</v>
      </c>
      <c r="N562" s="43" t="s">
        <v>120</v>
      </c>
      <c r="O562" s="496"/>
      <c r="P562" s="16"/>
      <c r="Q562" s="187"/>
    </row>
    <row r="563" spans="1:17" ht="15" customHeight="1" x14ac:dyDescent="0.25">
      <c r="A563" s="187"/>
      <c r="B563" s="497" t="s">
        <v>162</v>
      </c>
      <c r="C563" s="498"/>
      <c r="D563" s="499"/>
      <c r="E563" s="40">
        <f>E548</f>
        <v>1000</v>
      </c>
      <c r="F563" s="41"/>
      <c r="G563" s="41"/>
      <c r="H563" s="41"/>
      <c r="I563" s="42">
        <f t="shared" ref="I563:I570" si="183">SUM(E563:H563)</f>
        <v>1000</v>
      </c>
      <c r="J563" s="21">
        <f t="shared" ref="J563:J570" si="184">ROUND($I563*$O$12,2)</f>
        <v>80.5</v>
      </c>
      <c r="K563" s="21">
        <f t="shared" ref="K563:K570" si="185">ROUND($I563*$O$13,2)</f>
        <v>18</v>
      </c>
      <c r="L563" s="21">
        <f t="shared" ref="L563:L570" si="186">ROUND($I563*$O$14,2)</f>
        <v>13</v>
      </c>
      <c r="M563" s="21">
        <f t="shared" ref="M563:M570" si="187">ROUND($I563*$O$15,2)</f>
        <v>93</v>
      </c>
      <c r="N563" s="44">
        <f t="shared" ref="N563:N567" si="188">ROUND($I563*$O$17,2)+ROUND($I563*$O$18,2)+ROUND($I563*$O$19,2)+ROUND($I563*$O$20,2)</f>
        <v>0.9</v>
      </c>
      <c r="O563" s="47">
        <f t="shared" ref="O563:O571" si="189">SUM(E563:H563)+SUM(J563:N563)</f>
        <v>1205.4000000000001</v>
      </c>
      <c r="P563" s="13"/>
      <c r="Q563" s="187"/>
    </row>
    <row r="564" spans="1:17" ht="15" customHeight="1" x14ac:dyDescent="0.25">
      <c r="A564" s="187"/>
      <c r="B564" s="497" t="s">
        <v>163</v>
      </c>
      <c r="C564" s="498"/>
      <c r="D564" s="499"/>
      <c r="E564" s="40">
        <v>0</v>
      </c>
      <c r="F564" s="41"/>
      <c r="G564" s="41"/>
      <c r="H564" s="41"/>
      <c r="I564" s="42">
        <f t="shared" si="183"/>
        <v>0</v>
      </c>
      <c r="J564" s="21">
        <f t="shared" si="184"/>
        <v>0</v>
      </c>
      <c r="K564" s="21">
        <f t="shared" si="185"/>
        <v>0</v>
      </c>
      <c r="L564" s="21">
        <f t="shared" si="186"/>
        <v>0</v>
      </c>
      <c r="M564" s="21">
        <f t="shared" si="187"/>
        <v>0</v>
      </c>
      <c r="N564" s="44">
        <f t="shared" si="188"/>
        <v>0</v>
      </c>
      <c r="O564" s="47">
        <f t="shared" si="189"/>
        <v>0</v>
      </c>
      <c r="P564" s="13"/>
      <c r="Q564" s="187"/>
    </row>
    <row r="565" spans="1:17" ht="15" customHeight="1" x14ac:dyDescent="0.25">
      <c r="A565" s="187"/>
      <c r="B565" s="497" t="s">
        <v>164</v>
      </c>
      <c r="C565" s="498"/>
      <c r="D565" s="499"/>
      <c r="E565" s="40">
        <v>0</v>
      </c>
      <c r="F565" s="41"/>
      <c r="G565" s="41"/>
      <c r="H565" s="41"/>
      <c r="I565" s="42">
        <f t="shared" si="183"/>
        <v>0</v>
      </c>
      <c r="J565" s="21">
        <f t="shared" si="184"/>
        <v>0</v>
      </c>
      <c r="K565" s="21">
        <f t="shared" si="185"/>
        <v>0</v>
      </c>
      <c r="L565" s="21">
        <f t="shared" si="186"/>
        <v>0</v>
      </c>
      <c r="M565" s="21">
        <f t="shared" si="187"/>
        <v>0</v>
      </c>
      <c r="N565" s="44">
        <f t="shared" si="188"/>
        <v>0</v>
      </c>
      <c r="O565" s="47">
        <f t="shared" si="189"/>
        <v>0</v>
      </c>
      <c r="P565" s="13"/>
      <c r="Q565" s="187"/>
    </row>
    <row r="566" spans="1:17" ht="15" customHeight="1" x14ac:dyDescent="0.25">
      <c r="A566" s="187"/>
      <c r="B566" s="497" t="s">
        <v>165</v>
      </c>
      <c r="C566" s="498"/>
      <c r="D566" s="499"/>
      <c r="E566" s="40">
        <v>0</v>
      </c>
      <c r="F566" s="41"/>
      <c r="G566" s="41"/>
      <c r="H566" s="41"/>
      <c r="I566" s="42">
        <f t="shared" si="183"/>
        <v>0</v>
      </c>
      <c r="J566" s="21">
        <f t="shared" si="184"/>
        <v>0</v>
      </c>
      <c r="K566" s="21">
        <f t="shared" si="185"/>
        <v>0</v>
      </c>
      <c r="L566" s="21">
        <f t="shared" si="186"/>
        <v>0</v>
      </c>
      <c r="M566" s="21">
        <f t="shared" si="187"/>
        <v>0</v>
      </c>
      <c r="N566" s="44">
        <f t="shared" si="188"/>
        <v>0</v>
      </c>
      <c r="O566" s="47">
        <f t="shared" si="189"/>
        <v>0</v>
      </c>
      <c r="P566" s="13"/>
      <c r="Q566" s="187"/>
    </row>
    <row r="567" spans="1:17" ht="15" customHeight="1" x14ac:dyDescent="0.25">
      <c r="A567" s="187"/>
      <c r="B567" s="497" t="s">
        <v>166</v>
      </c>
      <c r="C567" s="498"/>
      <c r="D567" s="499"/>
      <c r="E567" s="40">
        <v>0</v>
      </c>
      <c r="F567" s="41"/>
      <c r="G567" s="41"/>
      <c r="H567" s="41"/>
      <c r="I567" s="42">
        <f t="shared" si="183"/>
        <v>0</v>
      </c>
      <c r="J567" s="21">
        <f t="shared" si="184"/>
        <v>0</v>
      </c>
      <c r="K567" s="21">
        <f t="shared" si="185"/>
        <v>0</v>
      </c>
      <c r="L567" s="21">
        <f t="shared" si="186"/>
        <v>0</v>
      </c>
      <c r="M567" s="21">
        <f t="shared" si="187"/>
        <v>0</v>
      </c>
      <c r="N567" s="44">
        <f t="shared" si="188"/>
        <v>0</v>
      </c>
      <c r="O567" s="47">
        <f t="shared" si="189"/>
        <v>0</v>
      </c>
      <c r="P567" s="13"/>
      <c r="Q567" s="187"/>
    </row>
    <row r="568" spans="1:17" ht="15" customHeight="1" x14ac:dyDescent="0.25">
      <c r="A568" s="187"/>
      <c r="B568" s="576" t="s">
        <v>167</v>
      </c>
      <c r="C568" s="577"/>
      <c r="D568" s="578"/>
      <c r="E568" s="40">
        <v>0</v>
      </c>
      <c r="F568" s="41"/>
      <c r="G568" s="41"/>
      <c r="H568" s="41"/>
      <c r="I568" s="42">
        <f t="shared" si="183"/>
        <v>0</v>
      </c>
      <c r="J568" s="21">
        <f t="shared" si="184"/>
        <v>0</v>
      </c>
      <c r="K568" s="21">
        <f t="shared" si="185"/>
        <v>0</v>
      </c>
      <c r="L568" s="21">
        <f t="shared" si="186"/>
        <v>0</v>
      </c>
      <c r="M568" s="21">
        <f t="shared" si="187"/>
        <v>0</v>
      </c>
      <c r="N568" s="44">
        <f>ROUND($I568*$O$17,2)</f>
        <v>0</v>
      </c>
      <c r="O568" s="47">
        <f t="shared" si="189"/>
        <v>0</v>
      </c>
      <c r="P568" s="13"/>
      <c r="Q568" s="187"/>
    </row>
    <row r="569" spans="1:17" ht="15" customHeight="1" x14ac:dyDescent="0.25">
      <c r="A569" s="187"/>
      <c r="B569" s="497" t="s">
        <v>168</v>
      </c>
      <c r="C569" s="498"/>
      <c r="D569" s="499"/>
      <c r="E569" s="40">
        <v>0</v>
      </c>
      <c r="F569" s="41"/>
      <c r="G569" s="41"/>
      <c r="H569" s="41"/>
      <c r="I569" s="42">
        <f t="shared" si="183"/>
        <v>0</v>
      </c>
      <c r="J569" s="21">
        <f t="shared" si="184"/>
        <v>0</v>
      </c>
      <c r="K569" s="21">
        <f t="shared" si="185"/>
        <v>0</v>
      </c>
      <c r="L569" s="21">
        <f t="shared" si="186"/>
        <v>0</v>
      </c>
      <c r="M569" s="21">
        <f t="shared" si="187"/>
        <v>0</v>
      </c>
      <c r="N569" s="44">
        <f t="shared" ref="N569" si="190">ROUND($I569*$O$17,2)+ROUND($I569*$O$18,2)+ROUND($I569*$O$19,2)+ROUND($I569*$O$20,2)</f>
        <v>0</v>
      </c>
      <c r="O569" s="47">
        <f t="shared" si="189"/>
        <v>0</v>
      </c>
      <c r="P569" s="13"/>
      <c r="Q569" s="187"/>
    </row>
    <row r="570" spans="1:17" ht="15" customHeight="1" x14ac:dyDescent="0.25">
      <c r="A570" s="187"/>
      <c r="B570" s="497" t="s">
        <v>169</v>
      </c>
      <c r="C570" s="498"/>
      <c r="D570" s="499"/>
      <c r="E570" s="40">
        <v>0</v>
      </c>
      <c r="F570" s="41"/>
      <c r="G570" s="41"/>
      <c r="H570" s="41"/>
      <c r="I570" s="42">
        <f t="shared" si="183"/>
        <v>0</v>
      </c>
      <c r="J570" s="21">
        <f t="shared" si="184"/>
        <v>0</v>
      </c>
      <c r="K570" s="21">
        <f t="shared" si="185"/>
        <v>0</v>
      </c>
      <c r="L570" s="21">
        <f t="shared" si="186"/>
        <v>0</v>
      </c>
      <c r="M570" s="21">
        <f t="shared" si="187"/>
        <v>0</v>
      </c>
      <c r="N570" s="44">
        <f>ROUND($I570*$O$17,2)</f>
        <v>0</v>
      </c>
      <c r="O570" s="47">
        <f t="shared" si="189"/>
        <v>0</v>
      </c>
      <c r="P570" s="13"/>
      <c r="Q570" s="187"/>
    </row>
    <row r="571" spans="1:17" ht="15" customHeight="1" thickBot="1" x14ac:dyDescent="0.3">
      <c r="A571" s="187"/>
      <c r="B571" s="573" t="s">
        <v>170</v>
      </c>
      <c r="C571" s="574"/>
      <c r="D571" s="575"/>
      <c r="E571" s="23">
        <f t="shared" ref="E571:N571" si="191">SUM(E563:E570)</f>
        <v>1000</v>
      </c>
      <c r="F571" s="24">
        <f t="shared" si="191"/>
        <v>0</v>
      </c>
      <c r="G571" s="24">
        <f t="shared" si="191"/>
        <v>0</v>
      </c>
      <c r="H571" s="24">
        <f t="shared" si="191"/>
        <v>0</v>
      </c>
      <c r="I571" s="24">
        <f t="shared" si="191"/>
        <v>1000</v>
      </c>
      <c r="J571" s="24">
        <f t="shared" si="191"/>
        <v>80.5</v>
      </c>
      <c r="K571" s="24">
        <f t="shared" si="191"/>
        <v>18</v>
      </c>
      <c r="L571" s="24">
        <f t="shared" si="191"/>
        <v>13</v>
      </c>
      <c r="M571" s="24">
        <f t="shared" si="191"/>
        <v>93</v>
      </c>
      <c r="N571" s="45">
        <f t="shared" si="191"/>
        <v>0.9</v>
      </c>
      <c r="O571" s="50">
        <f t="shared" si="189"/>
        <v>1205.4000000000001</v>
      </c>
      <c r="P571" s="13"/>
      <c r="Q571" s="187"/>
    </row>
    <row r="572" spans="1:17" ht="15" customHeight="1" x14ac:dyDescent="0.25">
      <c r="A572" s="187"/>
      <c r="B572" s="9" t="s">
        <v>89</v>
      </c>
      <c r="C572" s="187"/>
      <c r="D572" s="187"/>
      <c r="E572" s="187"/>
      <c r="F572" s="187"/>
      <c r="G572" s="187"/>
      <c r="H572" s="187"/>
      <c r="I572" s="187"/>
      <c r="J572" s="187"/>
      <c r="K572" s="187"/>
      <c r="L572" s="500" t="s">
        <v>171</v>
      </c>
      <c r="M572" s="501"/>
      <c r="N572" s="502"/>
      <c r="O572" s="48">
        <v>0</v>
      </c>
      <c r="P572" s="13"/>
      <c r="Q572" s="187"/>
    </row>
    <row r="573" spans="1:17" ht="15" customHeight="1" thickBot="1" x14ac:dyDescent="0.3">
      <c r="A573" s="187"/>
      <c r="B573" s="9" t="s">
        <v>85</v>
      </c>
      <c r="C573" s="187"/>
      <c r="D573" s="187"/>
      <c r="E573" s="187"/>
      <c r="F573" s="187"/>
      <c r="G573" s="187"/>
      <c r="H573" s="187"/>
      <c r="I573" s="187"/>
      <c r="J573" s="187"/>
      <c r="K573" s="187"/>
      <c r="L573" s="503" t="s">
        <v>172</v>
      </c>
      <c r="M573" s="504"/>
      <c r="N573" s="505"/>
      <c r="O573" s="49">
        <f>SUM(O571:O572)</f>
        <v>1205.4000000000001</v>
      </c>
      <c r="P573" s="13"/>
      <c r="Q573" s="187"/>
    </row>
    <row r="574" spans="1:17" ht="15" customHeight="1" thickBot="1" x14ac:dyDescent="0.3">
      <c r="A574" s="187"/>
      <c r="B574" s="506" t="s">
        <v>58</v>
      </c>
      <c r="C574" s="507"/>
      <c r="D574" s="507"/>
      <c r="E574" s="507"/>
      <c r="F574" s="507"/>
      <c r="G574" s="507"/>
      <c r="H574" s="507"/>
      <c r="I574" s="508" t="str">
        <f>IF(E539&lt;&gt;0,E539,"")</f>
        <v>MA 8</v>
      </c>
      <c r="J574" s="508"/>
      <c r="K574" s="508"/>
      <c r="L574" s="508"/>
      <c r="M574" s="508"/>
      <c r="N574" s="508"/>
      <c r="O574" s="509"/>
      <c r="P574" s="13"/>
      <c r="Q574" s="187"/>
    </row>
    <row r="575" spans="1:17" ht="15" customHeight="1" thickBot="1" x14ac:dyDescent="0.3">
      <c r="A575" s="187"/>
      <c r="B575" s="510" t="str">
        <f>IF(B537&lt;&gt;0,B537,"")</f>
        <v>Ihr Projektname 8</v>
      </c>
      <c r="C575" s="511"/>
      <c r="D575" s="511"/>
      <c r="E575" s="511"/>
      <c r="F575" s="511"/>
      <c r="G575" s="511"/>
      <c r="H575" s="511"/>
      <c r="I575" s="511"/>
      <c r="J575" s="511"/>
      <c r="K575" s="511"/>
      <c r="L575" s="511"/>
      <c r="M575" s="511"/>
      <c r="N575" s="511"/>
      <c r="O575" s="512"/>
      <c r="P575" s="13"/>
      <c r="Q575" s="187"/>
    </row>
    <row r="576" spans="1:17" ht="15" customHeight="1" x14ac:dyDescent="0.25">
      <c r="A576" s="187"/>
      <c r="B576" s="475">
        <v>2027</v>
      </c>
      <c r="C576" s="476"/>
      <c r="D576" s="476"/>
      <c r="E576" s="476"/>
      <c r="F576" s="476"/>
      <c r="G576" s="476"/>
      <c r="H576" s="476"/>
      <c r="I576" s="476"/>
      <c r="J576" s="476"/>
      <c r="K576" s="476"/>
      <c r="L576" s="476"/>
      <c r="M576" s="476"/>
      <c r="N576" s="476"/>
      <c r="O576" s="477"/>
      <c r="P576" s="13"/>
      <c r="Q576" s="187"/>
    </row>
    <row r="577" spans="1:17" ht="15" customHeight="1" thickBot="1" x14ac:dyDescent="0.3">
      <c r="A577" s="187"/>
      <c r="B577" s="478"/>
      <c r="C577" s="479"/>
      <c r="D577" s="479"/>
      <c r="E577" s="479"/>
      <c r="F577" s="479"/>
      <c r="G577" s="479"/>
      <c r="H577" s="479"/>
      <c r="I577" s="479"/>
      <c r="J577" s="479"/>
      <c r="K577" s="479"/>
      <c r="L577" s="479"/>
      <c r="M577" s="479"/>
      <c r="N577" s="479"/>
      <c r="O577" s="480"/>
      <c r="P577" s="13"/>
      <c r="Q577" s="187"/>
    </row>
    <row r="578" spans="1:17" ht="15" customHeight="1" thickBot="1" x14ac:dyDescent="0.3">
      <c r="A578" s="187"/>
      <c r="B578" s="481" t="s">
        <v>88</v>
      </c>
      <c r="C578" s="482"/>
      <c r="D578" s="483"/>
      <c r="E578" s="487" t="s">
        <v>83</v>
      </c>
      <c r="F578" s="188" t="s">
        <v>82</v>
      </c>
      <c r="G578" s="487" t="s">
        <v>86</v>
      </c>
      <c r="H578" s="489" t="s">
        <v>84</v>
      </c>
      <c r="I578" s="491" t="s">
        <v>90</v>
      </c>
      <c r="J578" s="493" t="s">
        <v>64</v>
      </c>
      <c r="K578" s="494"/>
      <c r="L578" s="494"/>
      <c r="M578" s="494"/>
      <c r="N578" s="494"/>
      <c r="O578" s="495" t="s">
        <v>52</v>
      </c>
      <c r="P578" s="13"/>
      <c r="Q578" s="187"/>
    </row>
    <row r="579" spans="1:17" ht="15" customHeight="1" thickBot="1" x14ac:dyDescent="0.3">
      <c r="A579" s="187"/>
      <c r="B579" s="484"/>
      <c r="C579" s="485"/>
      <c r="D579" s="486"/>
      <c r="E579" s="488"/>
      <c r="F579" s="10" t="s">
        <v>87</v>
      </c>
      <c r="G579" s="488"/>
      <c r="H579" s="490"/>
      <c r="I579" s="492"/>
      <c r="J579" s="8" t="s">
        <v>78</v>
      </c>
      <c r="K579" s="8" t="s">
        <v>79</v>
      </c>
      <c r="L579" s="8" t="s">
        <v>80</v>
      </c>
      <c r="M579" s="8" t="s">
        <v>81</v>
      </c>
      <c r="N579" s="43" t="s">
        <v>120</v>
      </c>
      <c r="O579" s="496"/>
      <c r="P579" s="13"/>
      <c r="Q579" s="187"/>
    </row>
    <row r="580" spans="1:17" ht="15" customHeight="1" x14ac:dyDescent="0.25">
      <c r="A580" s="187"/>
      <c r="B580" s="560" t="str">
        <f>CONCATENATE("Januar ",$B$44)</f>
        <v>Januar 2027</v>
      </c>
      <c r="C580" s="561"/>
      <c r="D580" s="562"/>
      <c r="E580" s="37">
        <v>0</v>
      </c>
      <c r="F580" s="38"/>
      <c r="G580" s="38"/>
      <c r="H580" s="38"/>
      <c r="I580" s="39">
        <f t="shared" ref="I580:I593" si="192">SUM(E580:H580)</f>
        <v>0</v>
      </c>
      <c r="J580" s="19">
        <f t="shared" ref="J580:J593" si="193">ROUND($I580*$O$12,2)</f>
        <v>0</v>
      </c>
      <c r="K580" s="19">
        <f t="shared" ref="K580:K593" si="194">ROUND($I580*$O$13,2)</f>
        <v>0</v>
      </c>
      <c r="L580" s="19">
        <f t="shared" ref="L580:L593" si="195">ROUND($I580*$O$14,2)</f>
        <v>0</v>
      </c>
      <c r="M580" s="19">
        <f t="shared" ref="M580:M593" si="196">ROUND($I580*$O$15,2)</f>
        <v>0</v>
      </c>
      <c r="N580" s="20">
        <f t="shared" ref="N580:N590" si="197">ROUND($I580*$O$17,2)+ROUND($I580*$O$18,2)+ROUND($I580*$O$19,2)+ROUND($I580*$O$20,2)</f>
        <v>0</v>
      </c>
      <c r="O580" s="46">
        <f t="shared" ref="O580:O594" si="198">SUM(E580:H580)+SUM(J580:N580)</f>
        <v>0</v>
      </c>
      <c r="P580" s="13"/>
      <c r="Q580" s="187"/>
    </row>
    <row r="581" spans="1:17" ht="15" customHeight="1" x14ac:dyDescent="0.25">
      <c r="A581" s="187"/>
      <c r="B581" s="497" t="str">
        <f>CONCATENATE("Februar ",$B$44)</f>
        <v>Februar 2027</v>
      </c>
      <c r="C581" s="498"/>
      <c r="D581" s="499"/>
      <c r="E581" s="40">
        <v>0</v>
      </c>
      <c r="F581" s="41"/>
      <c r="G581" s="41"/>
      <c r="H581" s="41"/>
      <c r="I581" s="42">
        <f t="shared" si="192"/>
        <v>0</v>
      </c>
      <c r="J581" s="21">
        <f t="shared" si="193"/>
        <v>0</v>
      </c>
      <c r="K581" s="21">
        <f t="shared" si="194"/>
        <v>0</v>
      </c>
      <c r="L581" s="21">
        <f t="shared" si="195"/>
        <v>0</v>
      </c>
      <c r="M581" s="21">
        <f t="shared" si="196"/>
        <v>0</v>
      </c>
      <c r="N581" s="22">
        <f t="shared" si="197"/>
        <v>0</v>
      </c>
      <c r="O581" s="47">
        <f t="shared" si="198"/>
        <v>0</v>
      </c>
      <c r="P581" s="13"/>
      <c r="Q581" s="187"/>
    </row>
    <row r="582" spans="1:17" ht="15" customHeight="1" x14ac:dyDescent="0.25">
      <c r="A582" s="187"/>
      <c r="B582" s="497" t="str">
        <f>CONCATENATE("März ",$B$44)</f>
        <v>März 2027</v>
      </c>
      <c r="C582" s="498"/>
      <c r="D582" s="499"/>
      <c r="E582" s="40">
        <v>0</v>
      </c>
      <c r="F582" s="41"/>
      <c r="G582" s="41"/>
      <c r="H582" s="41"/>
      <c r="I582" s="42">
        <f t="shared" si="192"/>
        <v>0</v>
      </c>
      <c r="J582" s="21">
        <f t="shared" si="193"/>
        <v>0</v>
      </c>
      <c r="K582" s="21">
        <f t="shared" si="194"/>
        <v>0</v>
      </c>
      <c r="L582" s="21">
        <f t="shared" si="195"/>
        <v>0</v>
      </c>
      <c r="M582" s="21">
        <f t="shared" si="196"/>
        <v>0</v>
      </c>
      <c r="N582" s="22">
        <f t="shared" si="197"/>
        <v>0</v>
      </c>
      <c r="O582" s="47">
        <f t="shared" si="198"/>
        <v>0</v>
      </c>
      <c r="P582" s="13"/>
      <c r="Q582" s="187"/>
    </row>
    <row r="583" spans="1:17" ht="15" customHeight="1" x14ac:dyDescent="0.25">
      <c r="A583" s="187"/>
      <c r="B583" s="497" t="str">
        <f>CONCATENATE("April ",$B$44)</f>
        <v>April 2027</v>
      </c>
      <c r="C583" s="498"/>
      <c r="D583" s="499"/>
      <c r="E583" s="40">
        <v>0</v>
      </c>
      <c r="F583" s="41"/>
      <c r="G583" s="41"/>
      <c r="H583" s="41"/>
      <c r="I583" s="42">
        <f t="shared" si="192"/>
        <v>0</v>
      </c>
      <c r="J583" s="21">
        <f t="shared" si="193"/>
        <v>0</v>
      </c>
      <c r="K583" s="21">
        <f t="shared" si="194"/>
        <v>0</v>
      </c>
      <c r="L583" s="21">
        <f t="shared" si="195"/>
        <v>0</v>
      </c>
      <c r="M583" s="21">
        <f t="shared" si="196"/>
        <v>0</v>
      </c>
      <c r="N583" s="22">
        <f t="shared" si="197"/>
        <v>0</v>
      </c>
      <c r="O583" s="47">
        <f t="shared" si="198"/>
        <v>0</v>
      </c>
      <c r="P583" s="13"/>
      <c r="Q583" s="187"/>
    </row>
    <row r="584" spans="1:17" ht="15" customHeight="1" x14ac:dyDescent="0.25">
      <c r="A584" s="187"/>
      <c r="B584" s="497" t="str">
        <f>CONCATENATE("Mai ",$B$44)</f>
        <v>Mai 2027</v>
      </c>
      <c r="C584" s="498"/>
      <c r="D584" s="499"/>
      <c r="E584" s="40">
        <v>0</v>
      </c>
      <c r="F584" s="41"/>
      <c r="G584" s="41"/>
      <c r="H584" s="41"/>
      <c r="I584" s="42">
        <f t="shared" si="192"/>
        <v>0</v>
      </c>
      <c r="J584" s="21">
        <f t="shared" si="193"/>
        <v>0</v>
      </c>
      <c r="K584" s="21">
        <f t="shared" si="194"/>
        <v>0</v>
      </c>
      <c r="L584" s="21">
        <f t="shared" si="195"/>
        <v>0</v>
      </c>
      <c r="M584" s="21">
        <f t="shared" si="196"/>
        <v>0</v>
      </c>
      <c r="N584" s="22">
        <f t="shared" si="197"/>
        <v>0</v>
      </c>
      <c r="O584" s="47">
        <f t="shared" si="198"/>
        <v>0</v>
      </c>
      <c r="P584" s="13"/>
      <c r="Q584" s="187"/>
    </row>
    <row r="585" spans="1:17" ht="15" customHeight="1" x14ac:dyDescent="0.25">
      <c r="A585" s="187"/>
      <c r="B585" s="497" t="str">
        <f>CONCATENATE("Juni ",$B$44)</f>
        <v>Juni 2027</v>
      </c>
      <c r="C585" s="498"/>
      <c r="D585" s="499"/>
      <c r="E585" s="40">
        <v>0</v>
      </c>
      <c r="F585" s="41"/>
      <c r="G585" s="41"/>
      <c r="H585" s="41"/>
      <c r="I585" s="42">
        <f t="shared" si="192"/>
        <v>0</v>
      </c>
      <c r="J585" s="21">
        <f t="shared" si="193"/>
        <v>0</v>
      </c>
      <c r="K585" s="21">
        <f t="shared" si="194"/>
        <v>0</v>
      </c>
      <c r="L585" s="21">
        <f t="shared" si="195"/>
        <v>0</v>
      </c>
      <c r="M585" s="21">
        <f t="shared" si="196"/>
        <v>0</v>
      </c>
      <c r="N585" s="22">
        <f t="shared" si="197"/>
        <v>0</v>
      </c>
      <c r="O585" s="47">
        <f t="shared" si="198"/>
        <v>0</v>
      </c>
      <c r="P585" s="13"/>
      <c r="Q585" s="187"/>
    </row>
    <row r="586" spans="1:17" ht="15" customHeight="1" x14ac:dyDescent="0.25">
      <c r="A586" s="187"/>
      <c r="B586" s="497" t="str">
        <f>CONCATENATE("Juli ",$B$44)</f>
        <v>Juli 2027</v>
      </c>
      <c r="C586" s="498"/>
      <c r="D586" s="499"/>
      <c r="E586" s="40">
        <v>0</v>
      </c>
      <c r="F586" s="41"/>
      <c r="G586" s="41"/>
      <c r="H586" s="41"/>
      <c r="I586" s="42">
        <f t="shared" si="192"/>
        <v>0</v>
      </c>
      <c r="J586" s="21">
        <f t="shared" si="193"/>
        <v>0</v>
      </c>
      <c r="K586" s="21">
        <f t="shared" si="194"/>
        <v>0</v>
      </c>
      <c r="L586" s="21">
        <f t="shared" si="195"/>
        <v>0</v>
      </c>
      <c r="M586" s="21">
        <f t="shared" si="196"/>
        <v>0</v>
      </c>
      <c r="N586" s="22">
        <f t="shared" si="197"/>
        <v>0</v>
      </c>
      <c r="O586" s="47">
        <f t="shared" si="198"/>
        <v>0</v>
      </c>
      <c r="P586" s="13"/>
      <c r="Q586" s="187"/>
    </row>
    <row r="587" spans="1:17" ht="15" customHeight="1" x14ac:dyDescent="0.25">
      <c r="A587" s="187"/>
      <c r="B587" s="497" t="str">
        <f>CONCATENATE("August ",$B$44)</f>
        <v>August 2027</v>
      </c>
      <c r="C587" s="498"/>
      <c r="D587" s="499"/>
      <c r="E587" s="40">
        <v>0</v>
      </c>
      <c r="F587" s="41"/>
      <c r="G587" s="41"/>
      <c r="H587" s="41"/>
      <c r="I587" s="42">
        <f t="shared" si="192"/>
        <v>0</v>
      </c>
      <c r="J587" s="21">
        <f t="shared" si="193"/>
        <v>0</v>
      </c>
      <c r="K587" s="21">
        <f t="shared" si="194"/>
        <v>0</v>
      </c>
      <c r="L587" s="21">
        <f t="shared" si="195"/>
        <v>0</v>
      </c>
      <c r="M587" s="21">
        <f t="shared" si="196"/>
        <v>0</v>
      </c>
      <c r="N587" s="22">
        <f t="shared" si="197"/>
        <v>0</v>
      </c>
      <c r="O587" s="47">
        <f t="shared" si="198"/>
        <v>0</v>
      </c>
      <c r="P587" s="13"/>
      <c r="Q587" s="187"/>
    </row>
    <row r="588" spans="1:17" ht="15" customHeight="1" x14ac:dyDescent="0.25">
      <c r="A588" s="187"/>
      <c r="B588" s="497" t="str">
        <f>CONCATENATE("September ",$B$44)</f>
        <v>September 2027</v>
      </c>
      <c r="C588" s="498"/>
      <c r="D588" s="499"/>
      <c r="E588" s="40">
        <v>0</v>
      </c>
      <c r="F588" s="41"/>
      <c r="G588" s="41"/>
      <c r="H588" s="41"/>
      <c r="I588" s="42">
        <f t="shared" si="192"/>
        <v>0</v>
      </c>
      <c r="J588" s="21">
        <f t="shared" si="193"/>
        <v>0</v>
      </c>
      <c r="K588" s="21">
        <f t="shared" si="194"/>
        <v>0</v>
      </c>
      <c r="L588" s="21">
        <f t="shared" si="195"/>
        <v>0</v>
      </c>
      <c r="M588" s="21">
        <f t="shared" si="196"/>
        <v>0</v>
      </c>
      <c r="N588" s="22">
        <f t="shared" si="197"/>
        <v>0</v>
      </c>
      <c r="O588" s="47">
        <f t="shared" si="198"/>
        <v>0</v>
      </c>
      <c r="P588" s="13"/>
      <c r="Q588" s="187"/>
    </row>
    <row r="589" spans="1:17" ht="15" customHeight="1" x14ac:dyDescent="0.25">
      <c r="A589" s="187"/>
      <c r="B589" s="497" t="str">
        <f>CONCATENATE("Oktober ",$B$44)</f>
        <v>Oktober 2027</v>
      </c>
      <c r="C589" s="498"/>
      <c r="D589" s="499"/>
      <c r="E589" s="40">
        <v>0</v>
      </c>
      <c r="F589" s="41"/>
      <c r="G589" s="41"/>
      <c r="H589" s="41"/>
      <c r="I589" s="42">
        <f t="shared" si="192"/>
        <v>0</v>
      </c>
      <c r="J589" s="21">
        <f t="shared" si="193"/>
        <v>0</v>
      </c>
      <c r="K589" s="21">
        <f t="shared" si="194"/>
        <v>0</v>
      </c>
      <c r="L589" s="21">
        <f t="shared" si="195"/>
        <v>0</v>
      </c>
      <c r="M589" s="21">
        <f t="shared" si="196"/>
        <v>0</v>
      </c>
      <c r="N589" s="22">
        <f t="shared" si="197"/>
        <v>0</v>
      </c>
      <c r="O589" s="47">
        <f t="shared" si="198"/>
        <v>0</v>
      </c>
      <c r="P589" s="13"/>
      <c r="Q589" s="187"/>
    </row>
    <row r="590" spans="1:17" ht="15" customHeight="1" x14ac:dyDescent="0.25">
      <c r="A590" s="187"/>
      <c r="B590" s="497" t="str">
        <f>CONCATENATE("November ",$B$44)</f>
        <v>November 2027</v>
      </c>
      <c r="C590" s="498"/>
      <c r="D590" s="499"/>
      <c r="E590" s="40">
        <v>0</v>
      </c>
      <c r="F590" s="41"/>
      <c r="G590" s="41"/>
      <c r="H590" s="41"/>
      <c r="I590" s="42">
        <f t="shared" si="192"/>
        <v>0</v>
      </c>
      <c r="J590" s="21">
        <f t="shared" si="193"/>
        <v>0</v>
      </c>
      <c r="K590" s="21">
        <f t="shared" si="194"/>
        <v>0</v>
      </c>
      <c r="L590" s="21">
        <f t="shared" si="195"/>
        <v>0</v>
      </c>
      <c r="M590" s="21">
        <f t="shared" si="196"/>
        <v>0</v>
      </c>
      <c r="N590" s="22">
        <f t="shared" si="197"/>
        <v>0</v>
      </c>
      <c r="O590" s="47">
        <f t="shared" si="198"/>
        <v>0</v>
      </c>
      <c r="P590" s="13"/>
      <c r="Q590" s="187"/>
    </row>
    <row r="591" spans="1:17" ht="15" customHeight="1" x14ac:dyDescent="0.25">
      <c r="A591" s="187"/>
      <c r="B591" s="497" t="str">
        <f>CONCATENATE("Jahressonderzahlung ",$B$44)</f>
        <v>Jahressonderzahlung 2027</v>
      </c>
      <c r="C591" s="498"/>
      <c r="D591" s="499"/>
      <c r="E591" s="40">
        <v>0</v>
      </c>
      <c r="F591" s="41"/>
      <c r="G591" s="41"/>
      <c r="H591" s="41"/>
      <c r="I591" s="42">
        <f t="shared" si="192"/>
        <v>0</v>
      </c>
      <c r="J591" s="21">
        <f t="shared" si="193"/>
        <v>0</v>
      </c>
      <c r="K591" s="21">
        <f t="shared" si="194"/>
        <v>0</v>
      </c>
      <c r="L591" s="21">
        <f t="shared" si="195"/>
        <v>0</v>
      </c>
      <c r="M591" s="21">
        <f t="shared" si="196"/>
        <v>0</v>
      </c>
      <c r="N591" s="22">
        <f>ROUND($I591*$O$17,2)</f>
        <v>0</v>
      </c>
      <c r="O591" s="47">
        <f t="shared" si="198"/>
        <v>0</v>
      </c>
      <c r="P591" s="13"/>
      <c r="Q591" s="187"/>
    </row>
    <row r="592" spans="1:17" ht="15" customHeight="1" x14ac:dyDescent="0.25">
      <c r="A592" s="187"/>
      <c r="B592" s="497" t="str">
        <f>CONCATENATE("Dezember ",$B$44)</f>
        <v>Dezember 2027</v>
      </c>
      <c r="C592" s="498"/>
      <c r="D592" s="499"/>
      <c r="E592" s="40">
        <v>0</v>
      </c>
      <c r="F592" s="41"/>
      <c r="G592" s="41"/>
      <c r="H592" s="41"/>
      <c r="I592" s="42">
        <f t="shared" si="192"/>
        <v>0</v>
      </c>
      <c r="J592" s="21">
        <f t="shared" si="193"/>
        <v>0</v>
      </c>
      <c r="K592" s="21">
        <f t="shared" si="194"/>
        <v>0</v>
      </c>
      <c r="L592" s="21">
        <f t="shared" si="195"/>
        <v>0</v>
      </c>
      <c r="M592" s="21">
        <f t="shared" si="196"/>
        <v>0</v>
      </c>
      <c r="N592" s="22">
        <f>ROUND($I592*$O$17,2)+ROUND($I592*$O$18,2)+ROUND($I592*$O$19,2)+ROUND($I592*$O$20,2)</f>
        <v>0</v>
      </c>
      <c r="O592" s="47">
        <f t="shared" si="198"/>
        <v>0</v>
      </c>
      <c r="P592" s="13"/>
      <c r="Q592" s="187"/>
    </row>
    <row r="593" spans="1:17" ht="15" customHeight="1" x14ac:dyDescent="0.25">
      <c r="A593" s="187"/>
      <c r="B593" s="497" t="str">
        <f>CONCATENATE("Leistungsentgelt ",$B$44)</f>
        <v>Leistungsentgelt 2027</v>
      </c>
      <c r="C593" s="498"/>
      <c r="D593" s="499"/>
      <c r="E593" s="40">
        <v>0</v>
      </c>
      <c r="F593" s="41"/>
      <c r="G593" s="41"/>
      <c r="H593" s="41"/>
      <c r="I593" s="42">
        <f t="shared" si="192"/>
        <v>0</v>
      </c>
      <c r="J593" s="21">
        <f t="shared" si="193"/>
        <v>0</v>
      </c>
      <c r="K593" s="21">
        <f t="shared" si="194"/>
        <v>0</v>
      </c>
      <c r="L593" s="21">
        <f t="shared" si="195"/>
        <v>0</v>
      </c>
      <c r="M593" s="21">
        <f t="shared" si="196"/>
        <v>0</v>
      </c>
      <c r="N593" s="22">
        <f>ROUND($I593*$O$17,2)</f>
        <v>0</v>
      </c>
      <c r="O593" s="47">
        <f t="shared" si="198"/>
        <v>0</v>
      </c>
      <c r="P593" s="13"/>
      <c r="Q593" s="187"/>
    </row>
    <row r="594" spans="1:17" ht="15" customHeight="1" thickBot="1" x14ac:dyDescent="0.3">
      <c r="A594" s="187"/>
      <c r="B594" s="573" t="str">
        <f>CONCATENATE("gesamt ",$B$44)</f>
        <v>gesamt 2027</v>
      </c>
      <c r="C594" s="574"/>
      <c r="D594" s="575"/>
      <c r="E594" s="23">
        <f t="shared" ref="E594:N594" si="199">SUM(E580:E593)</f>
        <v>0</v>
      </c>
      <c r="F594" s="24">
        <f t="shared" si="199"/>
        <v>0</v>
      </c>
      <c r="G594" s="24">
        <f t="shared" si="199"/>
        <v>0</v>
      </c>
      <c r="H594" s="24">
        <f t="shared" si="199"/>
        <v>0</v>
      </c>
      <c r="I594" s="24">
        <f t="shared" si="199"/>
        <v>0</v>
      </c>
      <c r="J594" s="24">
        <f t="shared" si="199"/>
        <v>0</v>
      </c>
      <c r="K594" s="24">
        <f t="shared" si="199"/>
        <v>0</v>
      </c>
      <c r="L594" s="24">
        <f t="shared" si="199"/>
        <v>0</v>
      </c>
      <c r="M594" s="24">
        <f t="shared" si="199"/>
        <v>0</v>
      </c>
      <c r="N594" s="45">
        <f t="shared" si="199"/>
        <v>0</v>
      </c>
      <c r="O594" s="50">
        <f t="shared" si="198"/>
        <v>0</v>
      </c>
      <c r="P594" s="13"/>
      <c r="Q594" s="187"/>
    </row>
    <row r="595" spans="1:17" ht="15" customHeight="1" x14ac:dyDescent="0.25">
      <c r="A595" s="187"/>
      <c r="B595" s="9" t="s">
        <v>89</v>
      </c>
      <c r="C595" s="187"/>
      <c r="D595" s="187"/>
      <c r="E595" s="187"/>
      <c r="F595" s="187"/>
      <c r="G595" s="187"/>
      <c r="H595" s="187"/>
      <c r="I595" s="187"/>
      <c r="J595" s="187"/>
      <c r="K595" s="187"/>
      <c r="L595" s="500" t="str">
        <f>CONCATENATE("Berufsgenossenschaft ",$B$44)</f>
        <v>Berufsgenossenschaft 2027</v>
      </c>
      <c r="M595" s="501"/>
      <c r="N595" s="502"/>
      <c r="O595" s="48">
        <v>0</v>
      </c>
      <c r="P595" s="13"/>
      <c r="Q595" s="187"/>
    </row>
    <row r="596" spans="1:17" ht="15" customHeight="1" thickBot="1" x14ac:dyDescent="0.3">
      <c r="A596" s="187"/>
      <c r="B596" s="9" t="s">
        <v>85</v>
      </c>
      <c r="C596" s="187"/>
      <c r="D596" s="187"/>
      <c r="E596" s="187"/>
      <c r="F596" s="187"/>
      <c r="G596" s="187"/>
      <c r="H596" s="187"/>
      <c r="I596" s="187"/>
      <c r="J596" s="187"/>
      <c r="K596" s="187"/>
      <c r="L596" s="503" t="str">
        <f>CONCATENATE("Personalausgaben ",$B$44)</f>
        <v>Personalausgaben 2027</v>
      </c>
      <c r="M596" s="504"/>
      <c r="N596" s="505"/>
      <c r="O596" s="49">
        <f>SUM(O594:O595)</f>
        <v>0</v>
      </c>
      <c r="P596" s="13"/>
      <c r="Q596" s="187"/>
    </row>
    <row r="597" spans="1:17" ht="15" customHeight="1" thickBot="1" x14ac:dyDescent="0.3"/>
    <row r="598" spans="1:17" ht="15" customHeight="1" x14ac:dyDescent="0.25">
      <c r="B598" s="475">
        <v>2028</v>
      </c>
      <c r="C598" s="476"/>
      <c r="D598" s="476"/>
      <c r="E598" s="476"/>
      <c r="F598" s="476"/>
      <c r="G598" s="476"/>
      <c r="H598" s="476"/>
      <c r="I598" s="476"/>
      <c r="J598" s="476"/>
      <c r="K598" s="476"/>
      <c r="L598" s="476"/>
      <c r="M598" s="476"/>
      <c r="N598" s="476"/>
      <c r="O598" s="477"/>
    </row>
    <row r="599" spans="1:17" ht="15" customHeight="1" thickBot="1" x14ac:dyDescent="0.3">
      <c r="B599" s="478"/>
      <c r="C599" s="479"/>
      <c r="D599" s="479"/>
      <c r="E599" s="479"/>
      <c r="F599" s="479"/>
      <c r="G599" s="479"/>
      <c r="H599" s="479"/>
      <c r="I599" s="479"/>
      <c r="J599" s="479"/>
      <c r="K599" s="479"/>
      <c r="L599" s="479"/>
      <c r="M599" s="479"/>
      <c r="N599" s="479"/>
      <c r="O599" s="480"/>
    </row>
    <row r="600" spans="1:17" ht="15" customHeight="1" thickBot="1" x14ac:dyDescent="0.3">
      <c r="B600" s="481" t="s">
        <v>88</v>
      </c>
      <c r="C600" s="482"/>
      <c r="D600" s="483"/>
      <c r="E600" s="487" t="s">
        <v>83</v>
      </c>
      <c r="F600" s="188" t="s">
        <v>82</v>
      </c>
      <c r="G600" s="487" t="s">
        <v>86</v>
      </c>
      <c r="H600" s="489" t="s">
        <v>84</v>
      </c>
      <c r="I600" s="491" t="s">
        <v>90</v>
      </c>
      <c r="J600" s="493" t="s">
        <v>64</v>
      </c>
      <c r="K600" s="494"/>
      <c r="L600" s="494"/>
      <c r="M600" s="494"/>
      <c r="N600" s="494"/>
      <c r="O600" s="495" t="s">
        <v>52</v>
      </c>
    </row>
    <row r="601" spans="1:17" ht="15" customHeight="1" thickBot="1" x14ac:dyDescent="0.3">
      <c r="B601" s="484"/>
      <c r="C601" s="485"/>
      <c r="D601" s="486"/>
      <c r="E601" s="488"/>
      <c r="F601" s="10" t="s">
        <v>87</v>
      </c>
      <c r="G601" s="488"/>
      <c r="H601" s="490"/>
      <c r="I601" s="492"/>
      <c r="J601" s="8" t="s">
        <v>78</v>
      </c>
      <c r="K601" s="8" t="s">
        <v>79</v>
      </c>
      <c r="L601" s="8" t="s">
        <v>80</v>
      </c>
      <c r="M601" s="8" t="s">
        <v>81</v>
      </c>
      <c r="N601" s="43" t="s">
        <v>120</v>
      </c>
      <c r="O601" s="496"/>
    </row>
    <row r="602" spans="1:17" ht="15" customHeight="1" x14ac:dyDescent="0.25">
      <c r="B602" s="560" t="str">
        <f>CONCATENATE("Januar ",$B$66)</f>
        <v>Januar 2028</v>
      </c>
      <c r="C602" s="561"/>
      <c r="D602" s="562"/>
      <c r="E602" s="37">
        <v>0</v>
      </c>
      <c r="F602" s="38"/>
      <c r="G602" s="38"/>
      <c r="H602" s="38"/>
      <c r="I602" s="39">
        <f t="shared" ref="I602:I607" si="200">SUM(E602:H602)</f>
        <v>0</v>
      </c>
      <c r="J602" s="19">
        <f t="shared" ref="J602:J607" si="201">ROUND($I602*$O$12,2)</f>
        <v>0</v>
      </c>
      <c r="K602" s="19">
        <f t="shared" ref="K602:K607" si="202">ROUND($I602*$O$13,2)</f>
        <v>0</v>
      </c>
      <c r="L602" s="19">
        <f t="shared" ref="L602:L607" si="203">ROUND($I602*$O$14,2)</f>
        <v>0</v>
      </c>
      <c r="M602" s="19">
        <f t="shared" ref="M602:M607" si="204">ROUND($I602*$O$15,2)</f>
        <v>0</v>
      </c>
      <c r="N602" s="20">
        <f>ROUND($I602*$O$17,2)+ROUND($I602*$O$18,2)+ROUND($I602*$O$19,2)+ROUND($I602*$O$20,2)</f>
        <v>0</v>
      </c>
      <c r="O602" s="46">
        <f t="shared" ref="O602:O608" si="205">SUM(E602:H602)+SUM(J602:N602)</f>
        <v>0</v>
      </c>
    </row>
    <row r="603" spans="1:17" ht="15" customHeight="1" x14ac:dyDescent="0.25">
      <c r="B603" s="497" t="str">
        <f>CONCATENATE("Februar ",$B$66)</f>
        <v>Februar 2028</v>
      </c>
      <c r="C603" s="498"/>
      <c r="D603" s="499"/>
      <c r="E603" s="40">
        <v>0</v>
      </c>
      <c r="F603" s="41"/>
      <c r="G603" s="41"/>
      <c r="H603" s="41"/>
      <c r="I603" s="42">
        <f t="shared" si="200"/>
        <v>0</v>
      </c>
      <c r="J603" s="21">
        <f t="shared" si="201"/>
        <v>0</v>
      </c>
      <c r="K603" s="21">
        <f t="shared" si="202"/>
        <v>0</v>
      </c>
      <c r="L603" s="21">
        <f t="shared" si="203"/>
        <v>0</v>
      </c>
      <c r="M603" s="21">
        <f t="shared" si="204"/>
        <v>0</v>
      </c>
      <c r="N603" s="22">
        <f t="shared" ref="N603:N607" si="206">ROUND($I603*$O$17,2)+ROUND($I603*$O$18,2)+ROUND($I603*$O$19,2)+ROUND($I603*$O$20,2)</f>
        <v>0</v>
      </c>
      <c r="O603" s="47">
        <f t="shared" si="205"/>
        <v>0</v>
      </c>
    </row>
    <row r="604" spans="1:17" ht="15" customHeight="1" x14ac:dyDescent="0.25">
      <c r="B604" s="497" t="str">
        <f>CONCATENATE("März ",$B$66)</f>
        <v>März 2028</v>
      </c>
      <c r="C604" s="498"/>
      <c r="D604" s="499"/>
      <c r="E604" s="40">
        <v>0</v>
      </c>
      <c r="F604" s="41"/>
      <c r="G604" s="41"/>
      <c r="H604" s="41"/>
      <c r="I604" s="42">
        <f t="shared" si="200"/>
        <v>0</v>
      </c>
      <c r="J604" s="21">
        <f t="shared" si="201"/>
        <v>0</v>
      </c>
      <c r="K604" s="21">
        <f t="shared" si="202"/>
        <v>0</v>
      </c>
      <c r="L604" s="21">
        <f t="shared" si="203"/>
        <v>0</v>
      </c>
      <c r="M604" s="21">
        <f t="shared" si="204"/>
        <v>0</v>
      </c>
      <c r="N604" s="22">
        <f t="shared" si="206"/>
        <v>0</v>
      </c>
      <c r="O604" s="47">
        <f t="shared" si="205"/>
        <v>0</v>
      </c>
    </row>
    <row r="605" spans="1:17" ht="15" customHeight="1" x14ac:dyDescent="0.25">
      <c r="B605" s="497" t="str">
        <f>CONCATENATE("April ",$B$66)</f>
        <v>April 2028</v>
      </c>
      <c r="C605" s="498"/>
      <c r="D605" s="499"/>
      <c r="E605" s="40">
        <v>0</v>
      </c>
      <c r="F605" s="41"/>
      <c r="G605" s="41"/>
      <c r="H605" s="41"/>
      <c r="I605" s="42">
        <f t="shared" si="200"/>
        <v>0</v>
      </c>
      <c r="J605" s="21">
        <f t="shared" si="201"/>
        <v>0</v>
      </c>
      <c r="K605" s="21">
        <f t="shared" si="202"/>
        <v>0</v>
      </c>
      <c r="L605" s="21">
        <f t="shared" si="203"/>
        <v>0</v>
      </c>
      <c r="M605" s="21">
        <f t="shared" si="204"/>
        <v>0</v>
      </c>
      <c r="N605" s="22">
        <f t="shared" si="206"/>
        <v>0</v>
      </c>
      <c r="O605" s="47">
        <f t="shared" si="205"/>
        <v>0</v>
      </c>
    </row>
    <row r="606" spans="1:17" ht="15" customHeight="1" x14ac:dyDescent="0.25">
      <c r="B606" s="497" t="str">
        <f>CONCATENATE("Mai ",$B$66)</f>
        <v>Mai 2028</v>
      </c>
      <c r="C606" s="498"/>
      <c r="D606" s="499"/>
      <c r="E606" s="40">
        <v>0</v>
      </c>
      <c r="F606" s="41"/>
      <c r="G606" s="41"/>
      <c r="H606" s="41"/>
      <c r="I606" s="42">
        <f t="shared" si="200"/>
        <v>0</v>
      </c>
      <c r="J606" s="21">
        <f t="shared" si="201"/>
        <v>0</v>
      </c>
      <c r="K606" s="21">
        <f t="shared" si="202"/>
        <v>0</v>
      </c>
      <c r="L606" s="21">
        <f t="shared" si="203"/>
        <v>0</v>
      </c>
      <c r="M606" s="21">
        <f t="shared" si="204"/>
        <v>0</v>
      </c>
      <c r="N606" s="22">
        <f t="shared" si="206"/>
        <v>0</v>
      </c>
      <c r="O606" s="47">
        <f t="shared" si="205"/>
        <v>0</v>
      </c>
    </row>
    <row r="607" spans="1:17" ht="15" customHeight="1" x14ac:dyDescent="0.25">
      <c r="B607" s="497" t="str">
        <f>CONCATENATE("Juni ",$B$66)</f>
        <v>Juni 2028</v>
      </c>
      <c r="C607" s="498"/>
      <c r="D607" s="499"/>
      <c r="E607" s="40">
        <v>0</v>
      </c>
      <c r="F607" s="41"/>
      <c r="G607" s="41"/>
      <c r="H607" s="41"/>
      <c r="I607" s="42">
        <f t="shared" si="200"/>
        <v>0</v>
      </c>
      <c r="J607" s="21">
        <f t="shared" si="201"/>
        <v>0</v>
      </c>
      <c r="K607" s="21">
        <f t="shared" si="202"/>
        <v>0</v>
      </c>
      <c r="L607" s="21">
        <f t="shared" si="203"/>
        <v>0</v>
      </c>
      <c r="M607" s="21">
        <f t="shared" si="204"/>
        <v>0</v>
      </c>
      <c r="N607" s="22">
        <f t="shared" si="206"/>
        <v>0</v>
      </c>
      <c r="O607" s="47">
        <f t="shared" si="205"/>
        <v>0</v>
      </c>
    </row>
    <row r="608" spans="1:17" ht="15" customHeight="1" thickBot="1" x14ac:dyDescent="0.3">
      <c r="B608" s="573" t="str">
        <f>CONCATENATE("gesamt ",$B$66)</f>
        <v>gesamt 2028</v>
      </c>
      <c r="C608" s="574"/>
      <c r="D608" s="575"/>
      <c r="E608" s="23">
        <f t="shared" ref="E608:N608" si="207">SUM(E602:E607)</f>
        <v>0</v>
      </c>
      <c r="F608" s="24">
        <f t="shared" si="207"/>
        <v>0</v>
      </c>
      <c r="G608" s="24">
        <f t="shared" si="207"/>
        <v>0</v>
      </c>
      <c r="H608" s="24">
        <f t="shared" si="207"/>
        <v>0</v>
      </c>
      <c r="I608" s="24">
        <f t="shared" si="207"/>
        <v>0</v>
      </c>
      <c r="J608" s="24">
        <f t="shared" si="207"/>
        <v>0</v>
      </c>
      <c r="K608" s="24">
        <f t="shared" si="207"/>
        <v>0</v>
      </c>
      <c r="L608" s="24">
        <f t="shared" si="207"/>
        <v>0</v>
      </c>
      <c r="M608" s="24">
        <f t="shared" si="207"/>
        <v>0</v>
      </c>
      <c r="N608" s="45">
        <f t="shared" si="207"/>
        <v>0</v>
      </c>
      <c r="O608" s="50">
        <f t="shared" si="205"/>
        <v>0</v>
      </c>
    </row>
    <row r="609" spans="2:15" ht="15" customHeight="1" x14ac:dyDescent="0.25">
      <c r="B609" s="9" t="s">
        <v>89</v>
      </c>
      <c r="C609" s="187"/>
      <c r="D609" s="187"/>
      <c r="E609" s="187"/>
      <c r="F609" s="187"/>
      <c r="G609" s="187"/>
      <c r="H609" s="187"/>
      <c r="I609" s="187"/>
      <c r="J609" s="187"/>
      <c r="K609" s="187"/>
      <c r="L609" s="500" t="str">
        <f>CONCATENATE("Berufsgenossenschaft ",$B$66)</f>
        <v>Berufsgenossenschaft 2028</v>
      </c>
      <c r="M609" s="501"/>
      <c r="N609" s="502"/>
      <c r="O609" s="48">
        <v>0</v>
      </c>
    </row>
    <row r="610" spans="2:15" ht="15" customHeight="1" thickBot="1" x14ac:dyDescent="0.3">
      <c r="B610" s="9" t="s">
        <v>85</v>
      </c>
      <c r="C610" s="187"/>
      <c r="D610" s="187"/>
      <c r="E610" s="187"/>
      <c r="F610" s="187"/>
      <c r="G610" s="187"/>
      <c r="H610" s="187"/>
      <c r="I610" s="187"/>
      <c r="J610" s="187"/>
      <c r="K610" s="187"/>
      <c r="L610" s="503" t="str">
        <f>CONCATENATE("Personalausgaben ",$B$66)</f>
        <v>Personalausgaben 2028</v>
      </c>
      <c r="M610" s="504"/>
      <c r="N610" s="505"/>
      <c r="O610" s="49">
        <f>SUM(O608:O609)</f>
        <v>0</v>
      </c>
    </row>
  </sheetData>
  <sheetProtection algorithmName="SHA-512" hashValue="P/kA66eFoSry2JAql9XB7oFTGa5JoknCOruzdCoNgBUJ/tgxHI2vp+PK21B2eMXOIzz+LaJ+ANPGb9ALqNxHuw==" saltValue="FTOCY2SznS8WVfeGSaMsqA==" spinCount="100000" sheet="1" objects="1" scenarios="1" selectLockedCells="1"/>
  <mergeCells count="794">
    <mergeCell ref="C2:O2"/>
    <mergeCell ref="L77:N77"/>
    <mergeCell ref="L78:N78"/>
    <mergeCell ref="L40:N40"/>
    <mergeCell ref="L41:N41"/>
    <mergeCell ref="E8:H8"/>
    <mergeCell ref="I9:K9"/>
    <mergeCell ref="L9:O9"/>
    <mergeCell ref="B19:D19"/>
    <mergeCell ref="B20:D20"/>
    <mergeCell ref="B22:D22"/>
    <mergeCell ref="C1:O1"/>
    <mergeCell ref="B4:O4"/>
    <mergeCell ref="B5:O5"/>
    <mergeCell ref="B9:D9"/>
    <mergeCell ref="B8:D8"/>
    <mergeCell ref="E7:H7"/>
    <mergeCell ref="E9:H9"/>
    <mergeCell ref="B7:D7"/>
    <mergeCell ref="I7:K8"/>
    <mergeCell ref="L7:O8"/>
    <mergeCell ref="B3:H3"/>
    <mergeCell ref="I3:O3"/>
    <mergeCell ref="E11:K11"/>
    <mergeCell ref="B17:K17"/>
    <mergeCell ref="M22:M25"/>
    <mergeCell ref="N22:O25"/>
    <mergeCell ref="B11:D11"/>
    <mergeCell ref="B13:D13"/>
    <mergeCell ref="B33:D33"/>
    <mergeCell ref="B32:D32"/>
    <mergeCell ref="B31:D31"/>
    <mergeCell ref="B14:D14"/>
    <mergeCell ref="B15:D15"/>
    <mergeCell ref="B16:D16"/>
    <mergeCell ref="B18:D18"/>
    <mergeCell ref="M14:N14"/>
    <mergeCell ref="M15:N15"/>
    <mergeCell ref="M16:N16"/>
    <mergeCell ref="M20:N20"/>
    <mergeCell ref="O29:O30"/>
    <mergeCell ref="E29:E30"/>
    <mergeCell ref="H29:H30"/>
    <mergeCell ref="M19:N19"/>
    <mergeCell ref="M11:N11"/>
    <mergeCell ref="M12:N12"/>
    <mergeCell ref="M13:N13"/>
    <mergeCell ref="I29:I30"/>
    <mergeCell ref="B29:D30"/>
    <mergeCell ref="B36:D36"/>
    <mergeCell ref="B37:D37"/>
    <mergeCell ref="B38:D38"/>
    <mergeCell ref="B39:D39"/>
    <mergeCell ref="B35:D35"/>
    <mergeCell ref="B34:D34"/>
    <mergeCell ref="B50:D50"/>
    <mergeCell ref="J46:N46"/>
    <mergeCell ref="I42:O42"/>
    <mergeCell ref="B43:O43"/>
    <mergeCell ref="B44:O45"/>
    <mergeCell ref="I46:I47"/>
    <mergeCell ref="B52:D52"/>
    <mergeCell ref="B53:D53"/>
    <mergeCell ref="B54:D54"/>
    <mergeCell ref="B55:D55"/>
    <mergeCell ref="O46:O47"/>
    <mergeCell ref="B76:D76"/>
    <mergeCell ref="B27:O28"/>
    <mergeCell ref="B66:O67"/>
    <mergeCell ref="B74:D74"/>
    <mergeCell ref="B75:D75"/>
    <mergeCell ref="J68:N68"/>
    <mergeCell ref="O68:O69"/>
    <mergeCell ref="B70:D70"/>
    <mergeCell ref="B71:D71"/>
    <mergeCell ref="B72:D72"/>
    <mergeCell ref="B73:D73"/>
    <mergeCell ref="G29:G30"/>
    <mergeCell ref="B68:D69"/>
    <mergeCell ref="B62:D62"/>
    <mergeCell ref="B42:H42"/>
    <mergeCell ref="I68:I69"/>
    <mergeCell ref="B51:D51"/>
    <mergeCell ref="J29:N29"/>
    <mergeCell ref="B56:D56"/>
    <mergeCell ref="B57:D57"/>
    <mergeCell ref="B48:D48"/>
    <mergeCell ref="B49:D49"/>
    <mergeCell ref="E68:E69"/>
    <mergeCell ref="G68:G69"/>
    <mergeCell ref="H68:H69"/>
    <mergeCell ref="B46:D47"/>
    <mergeCell ref="E46:E47"/>
    <mergeCell ref="G46:G47"/>
    <mergeCell ref="H46:H47"/>
    <mergeCell ref="B58:D58"/>
    <mergeCell ref="B59:D59"/>
    <mergeCell ref="B60:D60"/>
    <mergeCell ref="B61:D61"/>
    <mergeCell ref="B113:D113"/>
    <mergeCell ref="B114:D114"/>
    <mergeCell ref="B115:D115"/>
    <mergeCell ref="B107:D107"/>
    <mergeCell ref="B108:D108"/>
    <mergeCell ref="B109:D109"/>
    <mergeCell ref="B110:D110"/>
    <mergeCell ref="B111:D111"/>
    <mergeCell ref="B112:D112"/>
    <mergeCell ref="B174:D174"/>
    <mergeCell ref="B170:D170"/>
    <mergeCell ref="B171:D171"/>
    <mergeCell ref="M171:N171"/>
    <mergeCell ref="B172:D172"/>
    <mergeCell ref="M172:N172"/>
    <mergeCell ref="M174:M177"/>
    <mergeCell ref="N174:O177"/>
    <mergeCell ref="B163:D163"/>
    <mergeCell ref="B165:D165"/>
    <mergeCell ref="B166:D166"/>
    <mergeCell ref="E163:K163"/>
    <mergeCell ref="M163:N163"/>
    <mergeCell ref="M164:N164"/>
    <mergeCell ref="M165:N165"/>
    <mergeCell ref="M166:N166"/>
    <mergeCell ref="B167:D167"/>
    <mergeCell ref="M167:N167"/>
    <mergeCell ref="B168:D168"/>
    <mergeCell ref="M168:N168"/>
    <mergeCell ref="B169:K169"/>
    <mergeCell ref="B184:D184"/>
    <mergeCell ref="B179:O180"/>
    <mergeCell ref="B181:D182"/>
    <mergeCell ref="E181:E182"/>
    <mergeCell ref="G181:G182"/>
    <mergeCell ref="H181:H182"/>
    <mergeCell ref="I181:I182"/>
    <mergeCell ref="J181:N181"/>
    <mergeCell ref="O181:O182"/>
    <mergeCell ref="B183:D183"/>
    <mergeCell ref="B196:O197"/>
    <mergeCell ref="B198:D199"/>
    <mergeCell ref="E198:E199"/>
    <mergeCell ref="G198:G199"/>
    <mergeCell ref="H198:H199"/>
    <mergeCell ref="I198:I199"/>
    <mergeCell ref="J198:N198"/>
    <mergeCell ref="O198:O199"/>
    <mergeCell ref="B185:D185"/>
    <mergeCell ref="B186:D186"/>
    <mergeCell ref="B188:D188"/>
    <mergeCell ref="B187:D187"/>
    <mergeCell ref="B189:D189"/>
    <mergeCell ref="B190:D190"/>
    <mergeCell ref="B191:D191"/>
    <mergeCell ref="L192:N192"/>
    <mergeCell ref="L193:N193"/>
    <mergeCell ref="B194:H194"/>
    <mergeCell ref="I194:O194"/>
    <mergeCell ref="B195:O195"/>
    <mergeCell ref="B203:D203"/>
    <mergeCell ref="B204:D204"/>
    <mergeCell ref="B205:D205"/>
    <mergeCell ref="B206:D206"/>
    <mergeCell ref="B207:D207"/>
    <mergeCell ref="B208:D208"/>
    <mergeCell ref="B200:D200"/>
    <mergeCell ref="B201:D201"/>
    <mergeCell ref="B202:D202"/>
    <mergeCell ref="B209:D209"/>
    <mergeCell ref="B210:D210"/>
    <mergeCell ref="B211:D211"/>
    <mergeCell ref="B212:D212"/>
    <mergeCell ref="B213:D213"/>
    <mergeCell ref="B214:D214"/>
    <mergeCell ref="L215:N215"/>
    <mergeCell ref="L216:N216"/>
    <mergeCell ref="B218:O219"/>
    <mergeCell ref="B232:O232"/>
    <mergeCell ref="B233:O233"/>
    <mergeCell ref="B235:D235"/>
    <mergeCell ref="E235:H235"/>
    <mergeCell ref="I235:K236"/>
    <mergeCell ref="L235:O236"/>
    <mergeCell ref="B226:D226"/>
    <mergeCell ref="B227:D227"/>
    <mergeCell ref="B228:D228"/>
    <mergeCell ref="M250:M253"/>
    <mergeCell ref="N250:O253"/>
    <mergeCell ref="B255:O256"/>
    <mergeCell ref="B257:D258"/>
    <mergeCell ref="E257:E258"/>
    <mergeCell ref="G257:G258"/>
    <mergeCell ref="H257:H258"/>
    <mergeCell ref="I257:I258"/>
    <mergeCell ref="J257:N257"/>
    <mergeCell ref="O257:O258"/>
    <mergeCell ref="B263:D263"/>
    <mergeCell ref="B264:D264"/>
    <mergeCell ref="B260:D260"/>
    <mergeCell ref="B261:D261"/>
    <mergeCell ref="B262:D262"/>
    <mergeCell ref="B266:D266"/>
    <mergeCell ref="B247:D247"/>
    <mergeCell ref="B248:D248"/>
    <mergeCell ref="B250:D250"/>
    <mergeCell ref="B259:D259"/>
    <mergeCell ref="B279:D279"/>
    <mergeCell ref="L268:N268"/>
    <mergeCell ref="L269:N269"/>
    <mergeCell ref="B270:H270"/>
    <mergeCell ref="I270:O270"/>
    <mergeCell ref="B271:O271"/>
    <mergeCell ref="B272:O273"/>
    <mergeCell ref="B265:D265"/>
    <mergeCell ref="B267:D267"/>
    <mergeCell ref="B276:D276"/>
    <mergeCell ref="B278:D278"/>
    <mergeCell ref="B274:D275"/>
    <mergeCell ref="E274:E275"/>
    <mergeCell ref="G274:G275"/>
    <mergeCell ref="H274:H275"/>
    <mergeCell ref="I274:I275"/>
    <mergeCell ref="J274:N274"/>
    <mergeCell ref="O274:O275"/>
    <mergeCell ref="B277:D277"/>
    <mergeCell ref="L305:N305"/>
    <mergeCell ref="L306:N306"/>
    <mergeCell ref="B307:H307"/>
    <mergeCell ref="I307:O307"/>
    <mergeCell ref="B308:O308"/>
    <mergeCell ref="B309:O309"/>
    <mergeCell ref="B298:D298"/>
    <mergeCell ref="B287:D287"/>
    <mergeCell ref="B288:D288"/>
    <mergeCell ref="B289:D289"/>
    <mergeCell ref="B290:D290"/>
    <mergeCell ref="B294:O295"/>
    <mergeCell ref="B296:D297"/>
    <mergeCell ref="E296:E297"/>
    <mergeCell ref="G296:G297"/>
    <mergeCell ref="H296:H297"/>
    <mergeCell ref="I296:I297"/>
    <mergeCell ref="J296:N296"/>
    <mergeCell ref="O296:O297"/>
    <mergeCell ref="B311:D311"/>
    <mergeCell ref="B312:D312"/>
    <mergeCell ref="B313:D313"/>
    <mergeCell ref="B315:D315"/>
    <mergeCell ref="B299:D299"/>
    <mergeCell ref="B300:D300"/>
    <mergeCell ref="B301:D301"/>
    <mergeCell ref="B302:D302"/>
    <mergeCell ref="B303:D303"/>
    <mergeCell ref="B304:D304"/>
    <mergeCell ref="B331:O332"/>
    <mergeCell ref="B333:D334"/>
    <mergeCell ref="E333:E334"/>
    <mergeCell ref="G333:G334"/>
    <mergeCell ref="H333:H334"/>
    <mergeCell ref="I333:I334"/>
    <mergeCell ref="B317:D317"/>
    <mergeCell ref="B318:D318"/>
    <mergeCell ref="B319:D319"/>
    <mergeCell ref="B320:D320"/>
    <mergeCell ref="B353:D353"/>
    <mergeCell ref="B354:D354"/>
    <mergeCell ref="B352:D352"/>
    <mergeCell ref="B356:D356"/>
    <mergeCell ref="B343:D343"/>
    <mergeCell ref="B337:D337"/>
    <mergeCell ref="B338:D338"/>
    <mergeCell ref="B339:D339"/>
    <mergeCell ref="B340:D340"/>
    <mergeCell ref="B341:D341"/>
    <mergeCell ref="B342:D342"/>
    <mergeCell ref="B362:D362"/>
    <mergeCell ref="B364:D364"/>
    <mergeCell ref="B359:D359"/>
    <mergeCell ref="B360:D360"/>
    <mergeCell ref="B361:D361"/>
    <mergeCell ref="B358:D358"/>
    <mergeCell ref="B363:D363"/>
    <mergeCell ref="B355:D355"/>
    <mergeCell ref="B357:D357"/>
    <mergeCell ref="B365:D365"/>
    <mergeCell ref="B366:D366"/>
    <mergeCell ref="L367:N367"/>
    <mergeCell ref="L368:N368"/>
    <mergeCell ref="B370:O371"/>
    <mergeCell ref="B372:D373"/>
    <mergeCell ref="E372:E373"/>
    <mergeCell ref="G372:G373"/>
    <mergeCell ref="H372:H373"/>
    <mergeCell ref="I372:I373"/>
    <mergeCell ref="J372:N372"/>
    <mergeCell ref="B387:D387"/>
    <mergeCell ref="B388:D388"/>
    <mergeCell ref="B377:D377"/>
    <mergeCell ref="B378:D378"/>
    <mergeCell ref="B379:D379"/>
    <mergeCell ref="B380:D380"/>
    <mergeCell ref="B385:O385"/>
    <mergeCell ref="E387:H387"/>
    <mergeCell ref="I387:K388"/>
    <mergeCell ref="L387:O388"/>
    <mergeCell ref="E388:H388"/>
    <mergeCell ref="L420:N420"/>
    <mergeCell ref="B411:D411"/>
    <mergeCell ref="B400:D400"/>
    <mergeCell ref="B402:D402"/>
    <mergeCell ref="B389:D389"/>
    <mergeCell ref="B391:D391"/>
    <mergeCell ref="E389:H389"/>
    <mergeCell ref="I389:K389"/>
    <mergeCell ref="L389:O389"/>
    <mergeCell ref="E391:K391"/>
    <mergeCell ref="M391:N391"/>
    <mergeCell ref="M392:N392"/>
    <mergeCell ref="B393:D393"/>
    <mergeCell ref="M393:N393"/>
    <mergeCell ref="B394:D394"/>
    <mergeCell ref="B428:D428"/>
    <mergeCell ref="B429:D429"/>
    <mergeCell ref="B430:D430"/>
    <mergeCell ref="B431:D431"/>
    <mergeCell ref="B432:D432"/>
    <mergeCell ref="B437:D437"/>
    <mergeCell ref="B438:D438"/>
    <mergeCell ref="B439:D439"/>
    <mergeCell ref="B412:D412"/>
    <mergeCell ref="B413:D413"/>
    <mergeCell ref="B414:D414"/>
    <mergeCell ref="B415:D415"/>
    <mergeCell ref="B416:D416"/>
    <mergeCell ref="B417:D417"/>
    <mergeCell ref="B418:D418"/>
    <mergeCell ref="B419:D419"/>
    <mergeCell ref="B440:D440"/>
    <mergeCell ref="B441:D441"/>
    <mergeCell ref="B442:D442"/>
    <mergeCell ref="L443:N443"/>
    <mergeCell ref="L444:N444"/>
    <mergeCell ref="B446:O447"/>
    <mergeCell ref="B433:D433"/>
    <mergeCell ref="B434:D434"/>
    <mergeCell ref="B435:D435"/>
    <mergeCell ref="B436:D436"/>
    <mergeCell ref="B465:D465"/>
    <mergeCell ref="E465:H465"/>
    <mergeCell ref="I465:K465"/>
    <mergeCell ref="L465:O465"/>
    <mergeCell ref="B452:D452"/>
    <mergeCell ref="B454:D454"/>
    <mergeCell ref="B450:D450"/>
    <mergeCell ref="B451:D451"/>
    <mergeCell ref="B448:D449"/>
    <mergeCell ref="E448:E449"/>
    <mergeCell ref="G448:G449"/>
    <mergeCell ref="H448:H449"/>
    <mergeCell ref="I448:I449"/>
    <mergeCell ref="J448:N448"/>
    <mergeCell ref="B487:D487"/>
    <mergeCell ref="B488:D488"/>
    <mergeCell ref="B489:D489"/>
    <mergeCell ref="B474:D474"/>
    <mergeCell ref="B475:D475"/>
    <mergeCell ref="B476:D476"/>
    <mergeCell ref="B478:D478"/>
    <mergeCell ref="B467:D467"/>
    <mergeCell ref="B469:D469"/>
    <mergeCell ref="B470:D470"/>
    <mergeCell ref="B471:D471"/>
    <mergeCell ref="B472:D472"/>
    <mergeCell ref="B504:D504"/>
    <mergeCell ref="B505:D505"/>
    <mergeCell ref="B506:D506"/>
    <mergeCell ref="B507:D507"/>
    <mergeCell ref="B508:D508"/>
    <mergeCell ref="B509:D509"/>
    <mergeCell ref="B510:D510"/>
    <mergeCell ref="B490:D490"/>
    <mergeCell ref="B491:D491"/>
    <mergeCell ref="B492:D492"/>
    <mergeCell ref="B493:D493"/>
    <mergeCell ref="B494:D494"/>
    <mergeCell ref="B495:D495"/>
    <mergeCell ref="B526:D526"/>
    <mergeCell ref="B517:D517"/>
    <mergeCell ref="B518:D518"/>
    <mergeCell ref="B527:D527"/>
    <mergeCell ref="B528:D528"/>
    <mergeCell ref="B529:D529"/>
    <mergeCell ref="B512:D512"/>
    <mergeCell ref="B513:D513"/>
    <mergeCell ref="B514:D514"/>
    <mergeCell ref="B515:D515"/>
    <mergeCell ref="B516:D516"/>
    <mergeCell ref="B543:D543"/>
    <mergeCell ref="E543:K543"/>
    <mergeCell ref="M543:N543"/>
    <mergeCell ref="M544:N544"/>
    <mergeCell ref="B530:D530"/>
    <mergeCell ref="B531:D531"/>
    <mergeCell ref="B532:D532"/>
    <mergeCell ref="L533:N533"/>
    <mergeCell ref="L534:N534"/>
    <mergeCell ref="B535:H535"/>
    <mergeCell ref="I535:O535"/>
    <mergeCell ref="B536:O536"/>
    <mergeCell ref="B537:O537"/>
    <mergeCell ref="B539:D539"/>
    <mergeCell ref="B540:D540"/>
    <mergeCell ref="B541:D541"/>
    <mergeCell ref="E539:H539"/>
    <mergeCell ref="I539:K540"/>
    <mergeCell ref="L539:O540"/>
    <mergeCell ref="E540:H540"/>
    <mergeCell ref="E541:H541"/>
    <mergeCell ref="I541:K541"/>
    <mergeCell ref="L541:O541"/>
    <mergeCell ref="B563:D563"/>
    <mergeCell ref="B564:D564"/>
    <mergeCell ref="B565:D565"/>
    <mergeCell ref="B566:D566"/>
    <mergeCell ref="B567:D567"/>
    <mergeCell ref="B568:D568"/>
    <mergeCell ref="B545:D545"/>
    <mergeCell ref="M545:N545"/>
    <mergeCell ref="B546:D546"/>
    <mergeCell ref="B548:D548"/>
    <mergeCell ref="M546:N546"/>
    <mergeCell ref="B547:D547"/>
    <mergeCell ref="M547:N547"/>
    <mergeCell ref="M548:N548"/>
    <mergeCell ref="B549:K549"/>
    <mergeCell ref="B550:D550"/>
    <mergeCell ref="B551:D551"/>
    <mergeCell ref="M551:N551"/>
    <mergeCell ref="B552:D552"/>
    <mergeCell ref="M552:N552"/>
    <mergeCell ref="B576:O577"/>
    <mergeCell ref="B578:D579"/>
    <mergeCell ref="E578:E579"/>
    <mergeCell ref="G578:G579"/>
    <mergeCell ref="H578:H579"/>
    <mergeCell ref="I578:I579"/>
    <mergeCell ref="J578:N578"/>
    <mergeCell ref="O578:O579"/>
    <mergeCell ref="B569:D569"/>
    <mergeCell ref="B570:D570"/>
    <mergeCell ref="B571:D571"/>
    <mergeCell ref="B574:H574"/>
    <mergeCell ref="I574:O574"/>
    <mergeCell ref="B575:O575"/>
    <mergeCell ref="L572:N572"/>
    <mergeCell ref="L573:N573"/>
    <mergeCell ref="B586:D586"/>
    <mergeCell ref="B587:D587"/>
    <mergeCell ref="B588:D588"/>
    <mergeCell ref="B589:D589"/>
    <mergeCell ref="B590:D590"/>
    <mergeCell ref="B591:D591"/>
    <mergeCell ref="B580:D580"/>
    <mergeCell ref="B581:D581"/>
    <mergeCell ref="B582:D582"/>
    <mergeCell ref="B583:D583"/>
    <mergeCell ref="B584:D584"/>
    <mergeCell ref="B585:D585"/>
    <mergeCell ref="L63:N63"/>
    <mergeCell ref="L64:N64"/>
    <mergeCell ref="B607:D607"/>
    <mergeCell ref="B608:D608"/>
    <mergeCell ref="L609:N609"/>
    <mergeCell ref="L610:N610"/>
    <mergeCell ref="O600:O601"/>
    <mergeCell ref="B602:D602"/>
    <mergeCell ref="B603:D603"/>
    <mergeCell ref="B604:D604"/>
    <mergeCell ref="B605:D605"/>
    <mergeCell ref="B606:D606"/>
    <mergeCell ref="B592:D592"/>
    <mergeCell ref="B593:D593"/>
    <mergeCell ref="B594:D594"/>
    <mergeCell ref="B598:O599"/>
    <mergeCell ref="B600:D601"/>
    <mergeCell ref="E600:E601"/>
    <mergeCell ref="G600:G601"/>
    <mergeCell ref="H600:H601"/>
    <mergeCell ref="I600:I601"/>
    <mergeCell ref="J600:N600"/>
    <mergeCell ref="L595:N595"/>
    <mergeCell ref="L596:N596"/>
    <mergeCell ref="B79:H79"/>
    <mergeCell ref="I79:O79"/>
    <mergeCell ref="B80:O80"/>
    <mergeCell ref="B81:O81"/>
    <mergeCell ref="B83:D83"/>
    <mergeCell ref="E83:H83"/>
    <mergeCell ref="I83:K84"/>
    <mergeCell ref="L83:O84"/>
    <mergeCell ref="B84:D84"/>
    <mergeCell ref="E84:H84"/>
    <mergeCell ref="B85:D85"/>
    <mergeCell ref="E85:H85"/>
    <mergeCell ref="I85:K85"/>
    <mergeCell ref="L85:O85"/>
    <mergeCell ref="B87:D87"/>
    <mergeCell ref="E87:K87"/>
    <mergeCell ref="M87:N87"/>
    <mergeCell ref="B95:D95"/>
    <mergeCell ref="M95:N95"/>
    <mergeCell ref="B92:D92"/>
    <mergeCell ref="M92:N92"/>
    <mergeCell ref="B93:K93"/>
    <mergeCell ref="B94:D94"/>
    <mergeCell ref="M88:N88"/>
    <mergeCell ref="B89:D89"/>
    <mergeCell ref="M89:N89"/>
    <mergeCell ref="B90:D90"/>
    <mergeCell ref="M90:N90"/>
    <mergeCell ref="B91:D91"/>
    <mergeCell ref="M91:N91"/>
    <mergeCell ref="B96:D96"/>
    <mergeCell ref="M96:N96"/>
    <mergeCell ref="B98:D98"/>
    <mergeCell ref="M98:M101"/>
    <mergeCell ref="N98:O101"/>
    <mergeCell ref="B103:O104"/>
    <mergeCell ref="B105:D106"/>
    <mergeCell ref="E105:E106"/>
    <mergeCell ref="G105:G106"/>
    <mergeCell ref="H105:H106"/>
    <mergeCell ref="I105:I106"/>
    <mergeCell ref="J105:N105"/>
    <mergeCell ref="O105:O106"/>
    <mergeCell ref="L116:N116"/>
    <mergeCell ref="L117:N117"/>
    <mergeCell ref="B118:H118"/>
    <mergeCell ref="I118:O118"/>
    <mergeCell ref="B119:O119"/>
    <mergeCell ref="B120:O121"/>
    <mergeCell ref="B122:D123"/>
    <mergeCell ref="E122:E123"/>
    <mergeCell ref="G122:G123"/>
    <mergeCell ref="H122:H123"/>
    <mergeCell ref="I122:I123"/>
    <mergeCell ref="J122:N122"/>
    <mergeCell ref="O122:O123"/>
    <mergeCell ref="B124:D124"/>
    <mergeCell ref="B125:D125"/>
    <mergeCell ref="B126:D126"/>
    <mergeCell ref="B127:D127"/>
    <mergeCell ref="B128:D128"/>
    <mergeCell ref="B129:D129"/>
    <mergeCell ref="L139:N139"/>
    <mergeCell ref="L140:N140"/>
    <mergeCell ref="B142:O143"/>
    <mergeCell ref="B136:D136"/>
    <mergeCell ref="B137:D137"/>
    <mergeCell ref="B138:D138"/>
    <mergeCell ref="B130:D130"/>
    <mergeCell ref="B131:D131"/>
    <mergeCell ref="B132:D132"/>
    <mergeCell ref="B133:D133"/>
    <mergeCell ref="B134:D134"/>
    <mergeCell ref="B135:D135"/>
    <mergeCell ref="O144:O145"/>
    <mergeCell ref="B146:D146"/>
    <mergeCell ref="B147:D147"/>
    <mergeCell ref="B148:D148"/>
    <mergeCell ref="B149:D149"/>
    <mergeCell ref="B150:D150"/>
    <mergeCell ref="B151:D151"/>
    <mergeCell ref="L153:N153"/>
    <mergeCell ref="L154:N154"/>
    <mergeCell ref="B152:D152"/>
    <mergeCell ref="B144:D145"/>
    <mergeCell ref="E144:E145"/>
    <mergeCell ref="G144:G145"/>
    <mergeCell ref="H144:H145"/>
    <mergeCell ref="I144:I145"/>
    <mergeCell ref="J144:N144"/>
    <mergeCell ref="B155:H155"/>
    <mergeCell ref="I155:O155"/>
    <mergeCell ref="B156:O156"/>
    <mergeCell ref="B157:O157"/>
    <mergeCell ref="E159:H159"/>
    <mergeCell ref="I159:K160"/>
    <mergeCell ref="L159:O160"/>
    <mergeCell ref="E160:H160"/>
    <mergeCell ref="E161:H161"/>
    <mergeCell ref="I161:K161"/>
    <mergeCell ref="L161:O161"/>
    <mergeCell ref="B159:D159"/>
    <mergeCell ref="B160:D160"/>
    <mergeCell ref="B161:D161"/>
    <mergeCell ref="E220:E221"/>
    <mergeCell ref="G220:G221"/>
    <mergeCell ref="H220:H221"/>
    <mergeCell ref="I220:I221"/>
    <mergeCell ref="J220:N220"/>
    <mergeCell ref="O220:O221"/>
    <mergeCell ref="L229:N229"/>
    <mergeCell ref="L230:N230"/>
    <mergeCell ref="B231:H231"/>
    <mergeCell ref="I231:O231"/>
    <mergeCell ref="B222:D222"/>
    <mergeCell ref="B223:D223"/>
    <mergeCell ref="B224:D224"/>
    <mergeCell ref="B225:D225"/>
    <mergeCell ref="B220:D221"/>
    <mergeCell ref="B236:D236"/>
    <mergeCell ref="E236:H236"/>
    <mergeCell ref="B237:D237"/>
    <mergeCell ref="E237:H237"/>
    <mergeCell ref="I237:K237"/>
    <mergeCell ref="L237:O237"/>
    <mergeCell ref="B239:D239"/>
    <mergeCell ref="E239:K239"/>
    <mergeCell ref="M239:N239"/>
    <mergeCell ref="M240:N240"/>
    <mergeCell ref="B241:D241"/>
    <mergeCell ref="M241:N241"/>
    <mergeCell ref="M242:N242"/>
    <mergeCell ref="M243:N243"/>
    <mergeCell ref="M244:N244"/>
    <mergeCell ref="B245:K245"/>
    <mergeCell ref="M247:N247"/>
    <mergeCell ref="M248:N248"/>
    <mergeCell ref="B242:D242"/>
    <mergeCell ref="B243:D243"/>
    <mergeCell ref="B244:D244"/>
    <mergeCell ref="B246:D246"/>
    <mergeCell ref="B280:D280"/>
    <mergeCell ref="B281:D281"/>
    <mergeCell ref="B282:D282"/>
    <mergeCell ref="B283:D283"/>
    <mergeCell ref="B284:D284"/>
    <mergeCell ref="B285:D285"/>
    <mergeCell ref="B286:D286"/>
    <mergeCell ref="L291:N291"/>
    <mergeCell ref="L292:N292"/>
    <mergeCell ref="E311:H311"/>
    <mergeCell ref="I311:K312"/>
    <mergeCell ref="L311:O312"/>
    <mergeCell ref="E312:H312"/>
    <mergeCell ref="E313:H313"/>
    <mergeCell ref="I313:K313"/>
    <mergeCell ref="L313:O313"/>
    <mergeCell ref="E315:K315"/>
    <mergeCell ref="M315:N315"/>
    <mergeCell ref="M316:N316"/>
    <mergeCell ref="M317:N317"/>
    <mergeCell ref="M318:N318"/>
    <mergeCell ref="M319:N319"/>
    <mergeCell ref="M320:N320"/>
    <mergeCell ref="B321:K321"/>
    <mergeCell ref="M323:N323"/>
    <mergeCell ref="M324:N324"/>
    <mergeCell ref="B326:D326"/>
    <mergeCell ref="M326:M329"/>
    <mergeCell ref="N326:O329"/>
    <mergeCell ref="B322:D322"/>
    <mergeCell ref="B323:D323"/>
    <mergeCell ref="B324:D324"/>
    <mergeCell ref="J333:N333"/>
    <mergeCell ref="O333:O334"/>
    <mergeCell ref="L344:N344"/>
    <mergeCell ref="L345:N345"/>
    <mergeCell ref="B346:H346"/>
    <mergeCell ref="I346:O346"/>
    <mergeCell ref="B347:O347"/>
    <mergeCell ref="B348:O349"/>
    <mergeCell ref="B350:D351"/>
    <mergeCell ref="E350:E351"/>
    <mergeCell ref="G350:G351"/>
    <mergeCell ref="H350:H351"/>
    <mergeCell ref="I350:I351"/>
    <mergeCell ref="J350:N350"/>
    <mergeCell ref="O350:O351"/>
    <mergeCell ref="B335:D335"/>
    <mergeCell ref="B336:D336"/>
    <mergeCell ref="O372:O373"/>
    <mergeCell ref="B374:D374"/>
    <mergeCell ref="B375:D375"/>
    <mergeCell ref="B376:D376"/>
    <mergeCell ref="L381:N381"/>
    <mergeCell ref="L382:N382"/>
    <mergeCell ref="B383:H383"/>
    <mergeCell ref="I383:O383"/>
    <mergeCell ref="B384:O384"/>
    <mergeCell ref="M394:N394"/>
    <mergeCell ref="B395:D395"/>
    <mergeCell ref="M395:N395"/>
    <mergeCell ref="B396:D396"/>
    <mergeCell ref="M396:N396"/>
    <mergeCell ref="B397:K397"/>
    <mergeCell ref="B398:D398"/>
    <mergeCell ref="B399:D399"/>
    <mergeCell ref="M399:N399"/>
    <mergeCell ref="M400:N400"/>
    <mergeCell ref="M402:M405"/>
    <mergeCell ref="N402:O405"/>
    <mergeCell ref="B407:O408"/>
    <mergeCell ref="B409:D410"/>
    <mergeCell ref="E409:E410"/>
    <mergeCell ref="G409:G410"/>
    <mergeCell ref="H409:H410"/>
    <mergeCell ref="I409:I410"/>
    <mergeCell ref="J409:N409"/>
    <mergeCell ref="O409:O410"/>
    <mergeCell ref="L421:N421"/>
    <mergeCell ref="B422:H422"/>
    <mergeCell ref="I422:O422"/>
    <mergeCell ref="B423:O423"/>
    <mergeCell ref="B424:O425"/>
    <mergeCell ref="B426:D427"/>
    <mergeCell ref="E426:E427"/>
    <mergeCell ref="G426:G427"/>
    <mergeCell ref="H426:H427"/>
    <mergeCell ref="I426:I427"/>
    <mergeCell ref="J426:N426"/>
    <mergeCell ref="O426:O427"/>
    <mergeCell ref="O448:O449"/>
    <mergeCell ref="B453:D453"/>
    <mergeCell ref="L457:N457"/>
    <mergeCell ref="L458:N458"/>
    <mergeCell ref="B459:H459"/>
    <mergeCell ref="I459:O459"/>
    <mergeCell ref="B460:O460"/>
    <mergeCell ref="B461:O461"/>
    <mergeCell ref="B463:D463"/>
    <mergeCell ref="E463:H463"/>
    <mergeCell ref="I463:K464"/>
    <mergeCell ref="L463:O464"/>
    <mergeCell ref="B464:D464"/>
    <mergeCell ref="E464:H464"/>
    <mergeCell ref="B455:D455"/>
    <mergeCell ref="B456:D456"/>
    <mergeCell ref="E467:K467"/>
    <mergeCell ref="M467:N467"/>
    <mergeCell ref="M468:N468"/>
    <mergeCell ref="M469:N469"/>
    <mergeCell ref="M470:N470"/>
    <mergeCell ref="M471:N471"/>
    <mergeCell ref="M472:N472"/>
    <mergeCell ref="B473:K473"/>
    <mergeCell ref="M475:N475"/>
    <mergeCell ref="M476:N476"/>
    <mergeCell ref="M478:M481"/>
    <mergeCell ref="N478:O481"/>
    <mergeCell ref="B483:O484"/>
    <mergeCell ref="B485:D486"/>
    <mergeCell ref="E485:E486"/>
    <mergeCell ref="G485:G486"/>
    <mergeCell ref="H485:H486"/>
    <mergeCell ref="I485:I486"/>
    <mergeCell ref="J485:N485"/>
    <mergeCell ref="O485:O486"/>
    <mergeCell ref="L496:N496"/>
    <mergeCell ref="L497:N497"/>
    <mergeCell ref="B498:H498"/>
    <mergeCell ref="I498:O498"/>
    <mergeCell ref="B499:O499"/>
    <mergeCell ref="B500:O501"/>
    <mergeCell ref="B502:D503"/>
    <mergeCell ref="E502:E503"/>
    <mergeCell ref="G502:G503"/>
    <mergeCell ref="H502:H503"/>
    <mergeCell ref="I502:I503"/>
    <mergeCell ref="J502:N502"/>
    <mergeCell ref="O502:O503"/>
    <mergeCell ref="B511:D511"/>
    <mergeCell ref="L519:N519"/>
    <mergeCell ref="L520:N520"/>
    <mergeCell ref="B522:O523"/>
    <mergeCell ref="B524:D525"/>
    <mergeCell ref="E524:E525"/>
    <mergeCell ref="G524:G525"/>
    <mergeCell ref="H524:H525"/>
    <mergeCell ref="I524:I525"/>
    <mergeCell ref="J524:N524"/>
    <mergeCell ref="O524:O525"/>
    <mergeCell ref="B554:D554"/>
    <mergeCell ref="M554:M557"/>
    <mergeCell ref="N554:O557"/>
    <mergeCell ref="B559:O560"/>
    <mergeCell ref="B561:D562"/>
    <mergeCell ref="E561:E562"/>
    <mergeCell ref="G561:G562"/>
    <mergeCell ref="H561:H562"/>
    <mergeCell ref="I561:I562"/>
    <mergeCell ref="J561:N561"/>
    <mergeCell ref="O561:O562"/>
  </mergeCells>
  <pageMargins left="0.70866141732283472" right="0.70866141732283472" top="0.78740157480314965" bottom="0.78740157480314965" header="0.31496062992125984" footer="0.31496062992125984"/>
  <pageSetup paperSize="9" scale="71" orientation="landscape" verticalDpi="0" r:id="rId1"/>
  <headerFooter>
    <oddHeader>&amp;C&amp;"Arial,Standard"&amp;A</oddHeader>
    <oddFooter>&amp;C&amp;"Arial,Standard"Seite &amp;P von &amp;N</oddFooter>
  </headerFooter>
  <rowBreaks count="15" manualBreakCount="15">
    <brk id="41" max="16" man="1"/>
    <brk id="78" max="16" man="1"/>
    <brk id="117" max="16" man="1"/>
    <brk id="154" max="16" man="1"/>
    <brk id="193" max="16" man="1"/>
    <brk id="230" max="16" man="1"/>
    <brk id="269" max="16" man="1"/>
    <brk id="306" max="16" man="1"/>
    <brk id="345" max="16" man="1"/>
    <brk id="382" max="16" man="1"/>
    <brk id="421" max="16" man="1"/>
    <brk id="458" max="16" man="1"/>
    <brk id="497" max="16" man="1"/>
    <brk id="534" max="16" man="1"/>
    <brk id="573"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8"/>
  <sheetViews>
    <sheetView showGridLines="0" showRowColHeaders="0" view="pageBreakPreview" zoomScaleNormal="100" zoomScaleSheetLayoutView="100" workbookViewId="0">
      <selection activeCell="F78" sqref="F78"/>
    </sheetView>
  </sheetViews>
  <sheetFormatPr baseColWidth="10" defaultColWidth="11.44140625" defaultRowHeight="15" customHeight="1" x14ac:dyDescent="0.25"/>
  <cols>
    <col min="1" max="1" width="2.5546875" style="1" customWidth="1"/>
    <col min="2" max="10" width="11.44140625" style="1"/>
    <col min="11" max="13" width="8" style="1" customWidth="1"/>
    <col min="14" max="14" width="2.5546875" style="1" customWidth="1"/>
    <col min="15" max="16384" width="11.44140625" style="1"/>
  </cols>
  <sheetData>
    <row r="1" spans="1:13" ht="15" customHeight="1" x14ac:dyDescent="0.25">
      <c r="A1" s="5"/>
      <c r="B1" s="258"/>
      <c r="C1" s="258"/>
      <c r="D1" s="258"/>
      <c r="E1" s="258"/>
      <c r="F1" s="258"/>
      <c r="G1" s="258"/>
      <c r="H1" s="258"/>
      <c r="I1" s="258"/>
      <c r="J1" s="258"/>
      <c r="K1" s="258"/>
      <c r="L1" s="258"/>
      <c r="M1" s="258"/>
    </row>
    <row r="2" spans="1:13" ht="15" customHeight="1" x14ac:dyDescent="0.25">
      <c r="A2" s="5"/>
      <c r="B2" s="258"/>
      <c r="C2" s="258"/>
      <c r="D2" s="258"/>
      <c r="E2" s="258"/>
      <c r="F2" s="258"/>
      <c r="G2" s="258"/>
      <c r="H2" s="258"/>
      <c r="I2" s="258"/>
      <c r="J2" s="258"/>
      <c r="K2" s="258"/>
      <c r="L2" s="258"/>
      <c r="M2" s="258"/>
    </row>
    <row r="3" spans="1:13" ht="15" customHeight="1" x14ac:dyDescent="0.25">
      <c r="A3" s="5"/>
      <c r="B3" s="258"/>
      <c r="C3" s="258"/>
      <c r="D3" s="258"/>
      <c r="E3" s="258"/>
      <c r="F3" s="258"/>
      <c r="G3" s="258"/>
      <c r="H3" s="258"/>
      <c r="I3" s="258"/>
      <c r="J3" s="258"/>
      <c r="K3" s="258"/>
      <c r="L3" s="258"/>
      <c r="M3" s="258"/>
    </row>
    <row r="4" spans="1:13" ht="15" customHeight="1" x14ac:dyDescent="0.25">
      <c r="A4" s="5"/>
      <c r="B4" s="258"/>
      <c r="C4" s="258"/>
      <c r="D4" s="258"/>
      <c r="E4" s="258"/>
      <c r="F4" s="258"/>
      <c r="G4" s="258"/>
      <c r="H4" s="258"/>
      <c r="I4" s="258"/>
      <c r="J4" s="258"/>
      <c r="K4" s="258"/>
      <c r="L4" s="258"/>
      <c r="M4" s="258"/>
    </row>
    <row r="5" spans="1:13" ht="15" customHeight="1" x14ac:dyDescent="0.25">
      <c r="A5" s="5"/>
      <c r="B5" s="258"/>
      <c r="C5" s="258"/>
      <c r="D5" s="258"/>
      <c r="E5" s="258"/>
      <c r="F5" s="258"/>
      <c r="G5" s="258"/>
      <c r="H5" s="258"/>
      <c r="I5" s="258"/>
      <c r="J5" s="258"/>
      <c r="K5" s="258"/>
      <c r="L5" s="258"/>
      <c r="M5" s="258"/>
    </row>
    <row r="6" spans="1:13" ht="15" customHeight="1" x14ac:dyDescent="0.25">
      <c r="A6" s="5"/>
      <c r="B6" s="258"/>
      <c r="C6" s="258"/>
      <c r="D6" s="258"/>
      <c r="E6" s="258"/>
      <c r="F6" s="258"/>
      <c r="G6" s="258"/>
      <c r="H6" s="258"/>
      <c r="I6" s="258"/>
      <c r="J6" s="258"/>
      <c r="K6" s="258"/>
      <c r="L6" s="258"/>
      <c r="M6" s="258"/>
    </row>
    <row r="7" spans="1:13" ht="15" customHeight="1" thickBot="1" x14ac:dyDescent="0.3">
      <c r="A7" s="5"/>
      <c r="B7" s="5"/>
      <c r="C7" s="5"/>
      <c r="D7" s="5"/>
      <c r="E7" s="5"/>
      <c r="F7" s="5"/>
      <c r="G7" s="5"/>
      <c r="H7" s="5"/>
      <c r="I7" s="5"/>
      <c r="J7" s="5"/>
      <c r="K7" s="5"/>
      <c r="L7" s="5"/>
      <c r="M7" s="5"/>
    </row>
    <row r="8" spans="1:13" ht="15" customHeight="1" x14ac:dyDescent="0.25">
      <c r="A8" s="5"/>
      <c r="B8" s="642" t="s">
        <v>191</v>
      </c>
      <c r="C8" s="643"/>
      <c r="D8" s="643"/>
      <c r="E8" s="643"/>
      <c r="F8" s="643"/>
      <c r="G8" s="643"/>
      <c r="H8" s="643"/>
      <c r="I8" s="643"/>
      <c r="J8" s="643"/>
      <c r="K8" s="643"/>
      <c r="L8" s="644"/>
      <c r="M8" s="645"/>
    </row>
    <row r="9" spans="1:13" ht="15" customHeight="1" x14ac:dyDescent="0.25">
      <c r="A9" s="5"/>
      <c r="B9" s="646"/>
      <c r="C9" s="647"/>
      <c r="D9" s="647"/>
      <c r="E9" s="647"/>
      <c r="F9" s="647"/>
      <c r="G9" s="647"/>
      <c r="H9" s="647"/>
      <c r="I9" s="647"/>
      <c r="J9" s="647"/>
      <c r="K9" s="647"/>
      <c r="L9" s="648"/>
      <c r="M9" s="649"/>
    </row>
    <row r="10" spans="1:13" ht="15" customHeight="1" x14ac:dyDescent="0.25">
      <c r="A10" s="5"/>
      <c r="B10" s="650" t="s">
        <v>211</v>
      </c>
      <c r="C10" s="651"/>
      <c r="D10" s="651"/>
      <c r="E10" s="651"/>
      <c r="F10" s="651"/>
      <c r="G10" s="651"/>
      <c r="H10" s="651"/>
      <c r="I10" s="651"/>
      <c r="J10" s="651"/>
      <c r="K10" s="651"/>
      <c r="L10" s="651"/>
      <c r="M10" s="652"/>
    </row>
    <row r="11" spans="1:13" ht="15" customHeight="1" x14ac:dyDescent="0.25">
      <c r="A11" s="5"/>
      <c r="B11" s="653"/>
      <c r="C11" s="654"/>
      <c r="D11" s="654"/>
      <c r="E11" s="654"/>
      <c r="F11" s="654"/>
      <c r="G11" s="654"/>
      <c r="H11" s="654"/>
      <c r="I11" s="654"/>
      <c r="J11" s="654"/>
      <c r="K11" s="654"/>
      <c r="L11" s="654"/>
      <c r="M11" s="655"/>
    </row>
    <row r="12" spans="1:13" ht="15" customHeight="1" thickBot="1" x14ac:dyDescent="0.3">
      <c r="A12" s="5"/>
      <c r="B12" s="656"/>
      <c r="C12" s="657"/>
      <c r="D12" s="657"/>
      <c r="E12" s="657"/>
      <c r="F12" s="657"/>
      <c r="G12" s="657"/>
      <c r="H12" s="657"/>
      <c r="I12" s="657"/>
      <c r="J12" s="657"/>
      <c r="K12" s="657"/>
      <c r="L12" s="657"/>
      <c r="M12" s="658"/>
    </row>
    <row r="13" spans="1:13" ht="15" customHeight="1" thickBot="1" x14ac:dyDescent="0.3">
      <c r="A13" s="5"/>
      <c r="B13" s="5"/>
      <c r="C13" s="5"/>
      <c r="D13" s="5"/>
      <c r="E13" s="5"/>
      <c r="F13" s="5"/>
      <c r="G13" s="5"/>
      <c r="H13" s="5"/>
      <c r="I13" s="5"/>
      <c r="J13" s="5"/>
      <c r="K13" s="5"/>
      <c r="L13" s="5"/>
      <c r="M13" s="5"/>
    </row>
    <row r="14" spans="1:13" ht="15" customHeight="1" x14ac:dyDescent="0.25">
      <c r="A14" s="5"/>
      <c r="B14" s="659" t="s">
        <v>92</v>
      </c>
      <c r="C14" s="660"/>
      <c r="D14" s="665" t="s">
        <v>45</v>
      </c>
      <c r="E14" s="666"/>
      <c r="F14" s="666"/>
      <c r="G14" s="666"/>
      <c r="H14" s="666"/>
      <c r="I14" s="666"/>
      <c r="J14" s="666"/>
      <c r="K14" s="666"/>
      <c r="L14" s="666"/>
      <c r="M14" s="667"/>
    </row>
    <row r="15" spans="1:13" ht="15" customHeight="1" x14ac:dyDescent="0.25">
      <c r="A15" s="5"/>
      <c r="B15" s="661"/>
      <c r="C15" s="662"/>
      <c r="D15" s="668"/>
      <c r="E15" s="669"/>
      <c r="F15" s="669"/>
      <c r="G15" s="669"/>
      <c r="H15" s="669"/>
      <c r="I15" s="669"/>
      <c r="J15" s="669"/>
      <c r="K15" s="669"/>
      <c r="L15" s="669"/>
      <c r="M15" s="670"/>
    </row>
    <row r="16" spans="1:13" ht="15" customHeight="1" x14ac:dyDescent="0.25">
      <c r="A16" s="5"/>
      <c r="B16" s="661"/>
      <c r="C16" s="662"/>
      <c r="D16" s="668"/>
      <c r="E16" s="669"/>
      <c r="F16" s="669"/>
      <c r="G16" s="669"/>
      <c r="H16" s="669"/>
      <c r="I16" s="669"/>
      <c r="J16" s="669"/>
      <c r="K16" s="669"/>
      <c r="L16" s="669"/>
      <c r="M16" s="670"/>
    </row>
    <row r="17" spans="1:13" ht="15" customHeight="1" x14ac:dyDescent="0.25">
      <c r="A17" s="5"/>
      <c r="B17" s="663"/>
      <c r="C17" s="664"/>
      <c r="D17" s="671"/>
      <c r="E17" s="672"/>
      <c r="F17" s="672"/>
      <c r="G17" s="672"/>
      <c r="H17" s="672"/>
      <c r="I17" s="672"/>
      <c r="J17" s="672"/>
      <c r="K17" s="672"/>
      <c r="L17" s="672"/>
      <c r="M17" s="673"/>
    </row>
    <row r="18" spans="1:13" ht="15" customHeight="1" x14ac:dyDescent="0.25">
      <c r="A18" s="5"/>
      <c r="B18" s="693" t="s">
        <v>49</v>
      </c>
      <c r="C18" s="694"/>
      <c r="D18" s="674"/>
      <c r="E18" s="675"/>
      <c r="F18" s="675"/>
      <c r="G18" s="676"/>
      <c r="H18" s="683"/>
      <c r="I18" s="683"/>
      <c r="J18" s="683"/>
      <c r="K18" s="683"/>
      <c r="L18" s="684"/>
      <c r="M18" s="685"/>
    </row>
    <row r="19" spans="1:13" ht="15" customHeight="1" x14ac:dyDescent="0.25">
      <c r="A19" s="5"/>
      <c r="B19" s="663"/>
      <c r="C19" s="664"/>
      <c r="D19" s="677"/>
      <c r="E19" s="678"/>
      <c r="F19" s="678"/>
      <c r="G19" s="679"/>
      <c r="H19" s="683"/>
      <c r="I19" s="683"/>
      <c r="J19" s="683"/>
      <c r="K19" s="683"/>
      <c r="L19" s="684"/>
      <c r="M19" s="685"/>
    </row>
    <row r="20" spans="1:13" ht="15" customHeight="1" x14ac:dyDescent="0.25">
      <c r="A20" s="5"/>
      <c r="B20" s="689" t="s">
        <v>50</v>
      </c>
      <c r="C20" s="392"/>
      <c r="D20" s="680"/>
      <c r="E20" s="681"/>
      <c r="F20" s="681"/>
      <c r="G20" s="681"/>
      <c r="H20" s="681"/>
      <c r="I20" s="681"/>
      <c r="J20" s="681"/>
      <c r="K20" s="681"/>
      <c r="L20" s="681"/>
      <c r="M20" s="682"/>
    </row>
    <row r="21" spans="1:13" ht="15" customHeight="1" x14ac:dyDescent="0.25">
      <c r="A21" s="5"/>
      <c r="B21" s="690"/>
      <c r="C21" s="691"/>
      <c r="D21" s="668"/>
      <c r="E21" s="669"/>
      <c r="F21" s="669"/>
      <c r="G21" s="669"/>
      <c r="H21" s="669"/>
      <c r="I21" s="669"/>
      <c r="J21" s="669"/>
      <c r="K21" s="669"/>
      <c r="L21" s="669"/>
      <c r="M21" s="670"/>
    </row>
    <row r="22" spans="1:13" ht="15" customHeight="1" x14ac:dyDescent="0.25">
      <c r="A22" s="5"/>
      <c r="B22" s="690"/>
      <c r="C22" s="691"/>
      <c r="D22" s="668"/>
      <c r="E22" s="669"/>
      <c r="F22" s="669"/>
      <c r="G22" s="669"/>
      <c r="H22" s="669"/>
      <c r="I22" s="669"/>
      <c r="J22" s="669"/>
      <c r="K22" s="669"/>
      <c r="L22" s="669"/>
      <c r="M22" s="670"/>
    </row>
    <row r="23" spans="1:13" ht="15" customHeight="1" x14ac:dyDescent="0.25">
      <c r="A23" s="5"/>
      <c r="B23" s="692"/>
      <c r="C23" s="395"/>
      <c r="D23" s="671"/>
      <c r="E23" s="672"/>
      <c r="F23" s="672"/>
      <c r="G23" s="672"/>
      <c r="H23" s="672"/>
      <c r="I23" s="672"/>
      <c r="J23" s="672"/>
      <c r="K23" s="672"/>
      <c r="L23" s="672"/>
      <c r="M23" s="673"/>
    </row>
    <row r="24" spans="1:13" ht="15" customHeight="1" x14ac:dyDescent="0.25">
      <c r="A24" s="5"/>
      <c r="B24" s="697" t="s">
        <v>192</v>
      </c>
      <c r="C24" s="698"/>
      <c r="D24" s="698"/>
      <c r="E24" s="698"/>
      <c r="F24" s="698"/>
      <c r="G24" s="698"/>
      <c r="H24" s="698"/>
      <c r="I24" s="699"/>
      <c r="J24" s="213" t="str">
        <f>CONCATENATE(TEXT(G78,"0,00")," h/Wo. + ",TEXT(G79,"0,00")," h/Wo.")</f>
        <v>0,00 h/Wo. + 0,00 h/Wo.</v>
      </c>
      <c r="K24" s="214"/>
      <c r="L24" s="214"/>
      <c r="M24" s="215"/>
    </row>
    <row r="25" spans="1:13" ht="15" customHeight="1" x14ac:dyDescent="0.25">
      <c r="A25" s="5"/>
      <c r="B25" s="700"/>
      <c r="C25" s="701"/>
      <c r="D25" s="701"/>
      <c r="E25" s="701"/>
      <c r="F25" s="701"/>
      <c r="G25" s="701"/>
      <c r="H25" s="701"/>
      <c r="I25" s="702"/>
      <c r="J25" s="216" t="str">
        <f>CONCATENATE(TEXT(G80,"0,00")," h/Wo")</f>
        <v>0,00 h/Wo</v>
      </c>
      <c r="K25" s="217"/>
      <c r="L25" s="217"/>
      <c r="M25" s="218"/>
    </row>
    <row r="26" spans="1:13" ht="15" customHeight="1" x14ac:dyDescent="0.25">
      <c r="A26" s="5"/>
      <c r="B26" s="689" t="s">
        <v>51</v>
      </c>
      <c r="C26" s="392"/>
      <c r="D26" s="680"/>
      <c r="E26" s="681"/>
      <c r="F26" s="681"/>
      <c r="G26" s="681"/>
      <c r="H26" s="681"/>
      <c r="I26" s="681"/>
      <c r="J26" s="681"/>
      <c r="K26" s="681"/>
      <c r="L26" s="681"/>
      <c r="M26" s="682"/>
    </row>
    <row r="27" spans="1:13" ht="15" customHeight="1" x14ac:dyDescent="0.25">
      <c r="A27" s="5"/>
      <c r="B27" s="690"/>
      <c r="C27" s="691"/>
      <c r="D27" s="668"/>
      <c r="E27" s="669"/>
      <c r="F27" s="669"/>
      <c r="G27" s="669"/>
      <c r="H27" s="669"/>
      <c r="I27" s="669"/>
      <c r="J27" s="669"/>
      <c r="K27" s="669"/>
      <c r="L27" s="669"/>
      <c r="M27" s="670"/>
    </row>
    <row r="28" spans="1:13" ht="15" customHeight="1" x14ac:dyDescent="0.25">
      <c r="A28" s="5"/>
      <c r="B28" s="690"/>
      <c r="C28" s="691"/>
      <c r="D28" s="668"/>
      <c r="E28" s="669"/>
      <c r="F28" s="669"/>
      <c r="G28" s="669"/>
      <c r="H28" s="669"/>
      <c r="I28" s="669"/>
      <c r="J28" s="669"/>
      <c r="K28" s="669"/>
      <c r="L28" s="669"/>
      <c r="M28" s="670"/>
    </row>
    <row r="29" spans="1:13" ht="15" customHeight="1" x14ac:dyDescent="0.25">
      <c r="A29" s="5"/>
      <c r="B29" s="690"/>
      <c r="C29" s="691"/>
      <c r="D29" s="668"/>
      <c r="E29" s="669"/>
      <c r="F29" s="669"/>
      <c r="G29" s="669"/>
      <c r="H29" s="669"/>
      <c r="I29" s="669"/>
      <c r="J29" s="669"/>
      <c r="K29" s="669"/>
      <c r="L29" s="669"/>
      <c r="M29" s="670"/>
    </row>
    <row r="30" spans="1:13" ht="15" customHeight="1" x14ac:dyDescent="0.25">
      <c r="A30" s="5"/>
      <c r="B30" s="690"/>
      <c r="C30" s="691"/>
      <c r="D30" s="668"/>
      <c r="E30" s="669"/>
      <c r="F30" s="669"/>
      <c r="G30" s="669"/>
      <c r="H30" s="669"/>
      <c r="I30" s="669"/>
      <c r="J30" s="669"/>
      <c r="K30" s="669"/>
      <c r="L30" s="669"/>
      <c r="M30" s="670"/>
    </row>
    <row r="31" spans="1:13" ht="15" customHeight="1" x14ac:dyDescent="0.25">
      <c r="A31" s="5"/>
      <c r="B31" s="690"/>
      <c r="C31" s="691"/>
      <c r="D31" s="668"/>
      <c r="E31" s="669"/>
      <c r="F31" s="669"/>
      <c r="G31" s="669"/>
      <c r="H31" s="669"/>
      <c r="I31" s="669"/>
      <c r="J31" s="669"/>
      <c r="K31" s="669"/>
      <c r="L31" s="669"/>
      <c r="M31" s="670"/>
    </row>
    <row r="32" spans="1:13" ht="15" customHeight="1" x14ac:dyDescent="0.25">
      <c r="A32" s="5"/>
      <c r="B32" s="690"/>
      <c r="C32" s="691"/>
      <c r="D32" s="668"/>
      <c r="E32" s="669"/>
      <c r="F32" s="669"/>
      <c r="G32" s="669"/>
      <c r="H32" s="669"/>
      <c r="I32" s="669"/>
      <c r="J32" s="669"/>
      <c r="K32" s="669"/>
      <c r="L32" s="669"/>
      <c r="M32" s="670"/>
    </row>
    <row r="33" spans="1:13" ht="15" customHeight="1" thickBot="1" x14ac:dyDescent="0.3">
      <c r="A33" s="5"/>
      <c r="B33" s="695"/>
      <c r="C33" s="696"/>
      <c r="D33" s="686"/>
      <c r="E33" s="687"/>
      <c r="F33" s="687"/>
      <c r="G33" s="687"/>
      <c r="H33" s="687"/>
      <c r="I33" s="687"/>
      <c r="J33" s="687"/>
      <c r="K33" s="687"/>
      <c r="L33" s="687"/>
      <c r="M33" s="688"/>
    </row>
    <row r="34" spans="1:13" ht="15" customHeight="1" x14ac:dyDescent="0.25">
      <c r="A34" s="5"/>
      <c r="B34" s="5"/>
      <c r="C34" s="5"/>
      <c r="D34" s="5"/>
      <c r="E34" s="5"/>
      <c r="F34" s="5"/>
      <c r="G34" s="5"/>
      <c r="H34" s="5"/>
      <c r="I34" s="5"/>
      <c r="J34" s="5"/>
      <c r="K34" s="5"/>
      <c r="L34" s="5"/>
      <c r="M34" s="5"/>
    </row>
    <row r="35" spans="1:13" ht="15" customHeight="1" x14ac:dyDescent="0.25">
      <c r="A35" s="5"/>
      <c r="B35" s="5"/>
      <c r="C35" s="5"/>
      <c r="D35" s="5"/>
      <c r="E35" s="5"/>
      <c r="F35" s="5"/>
      <c r="G35" s="5"/>
      <c r="H35" s="5"/>
      <c r="I35" s="5"/>
      <c r="J35" s="5"/>
      <c r="K35" s="5"/>
      <c r="L35" s="5"/>
      <c r="M35" s="5"/>
    </row>
    <row r="36" spans="1:13" ht="15" customHeight="1" x14ac:dyDescent="0.25">
      <c r="A36" s="5"/>
      <c r="B36" s="5"/>
      <c r="C36" s="5"/>
      <c r="D36" s="5"/>
      <c r="E36" s="5"/>
      <c r="F36" s="5"/>
      <c r="G36" s="5"/>
      <c r="H36" s="5"/>
      <c r="I36" s="5"/>
      <c r="J36" s="5"/>
      <c r="K36" s="5"/>
      <c r="L36" s="5"/>
      <c r="M36" s="5"/>
    </row>
    <row r="37" spans="1:13" ht="15" customHeight="1" x14ac:dyDescent="0.25">
      <c r="A37" s="5"/>
      <c r="B37" s="5"/>
      <c r="C37" s="5"/>
      <c r="D37" s="5"/>
      <c r="E37" s="5"/>
      <c r="F37" s="5"/>
      <c r="G37" s="5"/>
      <c r="H37" s="5"/>
      <c r="I37" s="5"/>
      <c r="J37" s="5"/>
      <c r="K37" s="5"/>
      <c r="L37" s="5"/>
      <c r="M37" s="5"/>
    </row>
    <row r="38" spans="1:13" ht="15" customHeight="1" x14ac:dyDescent="0.25">
      <c r="A38" s="5"/>
      <c r="B38" s="5"/>
      <c r="C38" s="5"/>
      <c r="D38" s="5"/>
      <c r="E38" s="5"/>
      <c r="F38" s="5"/>
      <c r="G38" s="5"/>
      <c r="H38" s="5"/>
      <c r="I38" s="5"/>
      <c r="J38" s="5"/>
      <c r="K38" s="5"/>
      <c r="L38" s="5"/>
      <c r="M38" s="5"/>
    </row>
    <row r="39" spans="1:13" ht="15" customHeight="1" x14ac:dyDescent="0.25">
      <c r="A39" s="5"/>
      <c r="B39" s="5"/>
      <c r="C39" s="5"/>
      <c r="D39" s="5"/>
      <c r="E39" s="5"/>
      <c r="F39" s="5"/>
      <c r="G39" s="5"/>
      <c r="H39" s="5"/>
      <c r="I39" s="5"/>
      <c r="J39" s="5"/>
      <c r="K39" s="5"/>
      <c r="L39" s="5"/>
      <c r="M39" s="5"/>
    </row>
    <row r="40" spans="1:13" ht="15" customHeight="1" x14ac:dyDescent="0.25">
      <c r="A40" s="5"/>
      <c r="B40" s="5"/>
      <c r="C40" s="5"/>
      <c r="D40" s="5"/>
      <c r="E40" s="5"/>
      <c r="F40" s="5"/>
      <c r="G40" s="5"/>
      <c r="H40" s="5"/>
      <c r="I40" s="5"/>
      <c r="J40" s="5"/>
      <c r="K40" s="5"/>
      <c r="L40" s="5"/>
      <c r="M40" s="5"/>
    </row>
    <row r="41" spans="1:13" ht="15" customHeight="1" x14ac:dyDescent="0.25">
      <c r="A41" s="5"/>
      <c r="B41" s="5"/>
      <c r="C41" s="5"/>
      <c r="D41" s="5"/>
      <c r="E41" s="5"/>
      <c r="F41" s="5"/>
      <c r="G41" s="5"/>
      <c r="H41" s="5"/>
      <c r="I41" s="5"/>
      <c r="J41" s="5"/>
      <c r="K41" s="5"/>
      <c r="L41" s="5"/>
      <c r="M41" s="5"/>
    </row>
    <row r="42" spans="1:13" ht="15" customHeight="1" x14ac:dyDescent="0.25">
      <c r="A42" s="5"/>
      <c r="B42" s="5"/>
      <c r="C42" s="5"/>
      <c r="D42" s="5"/>
      <c r="E42" s="5"/>
      <c r="F42" s="5"/>
      <c r="G42" s="5"/>
      <c r="H42" s="5"/>
      <c r="I42" s="5"/>
      <c r="J42" s="5"/>
      <c r="K42" s="5"/>
      <c r="L42" s="5"/>
      <c r="M42" s="5"/>
    </row>
    <row r="43" spans="1:13" ht="15" customHeight="1" x14ac:dyDescent="0.25">
      <c r="A43" s="5"/>
      <c r="B43" s="5"/>
      <c r="C43" s="5"/>
      <c r="D43" s="5"/>
      <c r="E43" s="5"/>
      <c r="F43" s="5"/>
      <c r="G43" s="5"/>
      <c r="H43" s="5"/>
      <c r="I43" s="5"/>
      <c r="J43" s="5"/>
      <c r="K43" s="5"/>
      <c r="L43" s="5"/>
      <c r="M43" s="5"/>
    </row>
    <row r="44" spans="1:13" ht="15" customHeight="1" x14ac:dyDescent="0.25">
      <c r="A44" s="5"/>
      <c r="B44" s="5"/>
      <c r="C44" s="5"/>
      <c r="D44" s="5"/>
      <c r="E44" s="5"/>
      <c r="F44" s="5"/>
      <c r="G44" s="5"/>
      <c r="H44" s="5"/>
      <c r="I44" s="5"/>
      <c r="J44" s="5"/>
      <c r="K44" s="5"/>
      <c r="L44" s="5"/>
      <c r="M44" s="5"/>
    </row>
    <row r="45" spans="1:13" ht="15" customHeight="1" x14ac:dyDescent="0.25">
      <c r="A45" s="5"/>
      <c r="B45" s="5"/>
      <c r="C45" s="5"/>
      <c r="D45" s="5"/>
      <c r="E45" s="5"/>
      <c r="F45" s="5"/>
      <c r="G45" s="5"/>
      <c r="H45" s="5"/>
      <c r="I45" s="5"/>
      <c r="J45" s="5"/>
      <c r="K45" s="5"/>
      <c r="L45" s="5"/>
      <c r="M45" s="5"/>
    </row>
    <row r="46" spans="1:13" ht="15" customHeight="1" x14ac:dyDescent="0.25">
      <c r="A46" s="5"/>
      <c r="B46" s="5"/>
      <c r="C46" s="5"/>
      <c r="D46" s="5"/>
      <c r="E46" s="5"/>
      <c r="F46" s="5"/>
      <c r="G46" s="5"/>
      <c r="H46" s="5"/>
      <c r="I46" s="5"/>
      <c r="J46" s="5"/>
      <c r="K46" s="5"/>
      <c r="L46" s="5"/>
      <c r="M46" s="5"/>
    </row>
    <row r="47" spans="1:13" ht="15" customHeight="1" x14ac:dyDescent="0.25">
      <c r="A47" s="5"/>
      <c r="B47" s="5"/>
      <c r="C47" s="5"/>
      <c r="D47" s="5"/>
      <c r="E47" s="5"/>
      <c r="F47" s="5"/>
      <c r="G47" s="5"/>
      <c r="H47" s="5"/>
      <c r="I47" s="5"/>
      <c r="J47" s="5"/>
      <c r="K47" s="5"/>
      <c r="L47" s="5"/>
      <c r="M47" s="5"/>
    </row>
    <row r="48" spans="1:13" ht="15" customHeight="1" x14ac:dyDescent="0.25">
      <c r="A48" s="5"/>
      <c r="B48" s="5"/>
      <c r="C48" s="5"/>
      <c r="D48" s="5"/>
      <c r="E48" s="5"/>
      <c r="F48" s="5"/>
      <c r="G48" s="5"/>
      <c r="H48" s="5"/>
      <c r="I48" s="5"/>
      <c r="J48" s="5"/>
      <c r="K48" s="5"/>
      <c r="L48" s="5"/>
      <c r="M48" s="5"/>
    </row>
    <row r="49" spans="1:13" ht="15" customHeight="1" x14ac:dyDescent="0.25">
      <c r="A49" s="5"/>
      <c r="B49" s="5"/>
      <c r="C49" s="5"/>
      <c r="D49" s="5"/>
      <c r="E49" s="5"/>
      <c r="F49" s="5"/>
      <c r="G49" s="5"/>
      <c r="H49" s="5"/>
      <c r="I49" s="5"/>
      <c r="J49" s="5"/>
      <c r="K49" s="5"/>
      <c r="L49" s="5"/>
      <c r="M49" s="5"/>
    </row>
    <row r="50" spans="1:13" ht="15" customHeight="1" x14ac:dyDescent="0.25">
      <c r="A50" s="5"/>
      <c r="B50" s="5"/>
      <c r="C50" s="5"/>
      <c r="D50" s="5"/>
      <c r="E50" s="5"/>
      <c r="F50" s="5"/>
      <c r="G50" s="5"/>
      <c r="H50" s="5"/>
      <c r="I50" s="5"/>
      <c r="J50" s="5"/>
      <c r="K50" s="5"/>
      <c r="L50" s="5"/>
      <c r="M50" s="5"/>
    </row>
    <row r="51" spans="1:13" ht="15" customHeight="1" x14ac:dyDescent="0.25">
      <c r="A51" s="5"/>
      <c r="B51" s="5"/>
      <c r="C51" s="5"/>
      <c r="D51" s="5"/>
      <c r="E51" s="5"/>
      <c r="F51" s="5"/>
      <c r="G51" s="5"/>
      <c r="H51" s="5"/>
      <c r="I51" s="5"/>
      <c r="J51" s="5"/>
      <c r="K51" s="5"/>
      <c r="L51" s="5"/>
      <c r="M51" s="5"/>
    </row>
    <row r="52" spans="1:13" ht="15" customHeight="1" x14ac:dyDescent="0.25">
      <c r="A52" s="5"/>
      <c r="B52" s="5"/>
      <c r="C52" s="5"/>
      <c r="D52" s="5"/>
      <c r="E52" s="5"/>
      <c r="F52" s="5"/>
      <c r="G52" s="5"/>
      <c r="H52" s="5"/>
      <c r="I52" s="5"/>
      <c r="J52" s="5"/>
      <c r="K52" s="5"/>
      <c r="L52" s="5"/>
      <c r="M52" s="5"/>
    </row>
    <row r="53" spans="1:13" ht="15" customHeight="1" x14ac:dyDescent="0.25">
      <c r="A53" s="5"/>
      <c r="B53" s="5"/>
      <c r="C53" s="5"/>
      <c r="D53" s="5"/>
      <c r="E53" s="5"/>
      <c r="F53" s="5"/>
      <c r="G53" s="5"/>
      <c r="H53" s="5"/>
      <c r="I53" s="5"/>
      <c r="J53" s="5"/>
      <c r="K53" s="5"/>
      <c r="L53" s="5"/>
      <c r="M53" s="5"/>
    </row>
    <row r="54" spans="1:13" ht="15" customHeight="1" x14ac:dyDescent="0.25">
      <c r="A54" s="5"/>
      <c r="B54" s="5"/>
      <c r="C54" s="5"/>
      <c r="D54" s="5"/>
      <c r="E54" s="5"/>
      <c r="F54" s="5"/>
      <c r="G54" s="5"/>
      <c r="H54" s="5"/>
      <c r="I54" s="5"/>
      <c r="J54" s="5"/>
      <c r="K54" s="5"/>
      <c r="L54" s="5"/>
      <c r="M54" s="5"/>
    </row>
    <row r="55" spans="1:13" ht="15" customHeight="1" x14ac:dyDescent="0.25">
      <c r="A55" s="5"/>
      <c r="B55" s="5"/>
      <c r="C55" s="5"/>
      <c r="D55" s="5"/>
      <c r="E55" s="5"/>
      <c r="F55" s="5"/>
      <c r="G55" s="5"/>
      <c r="H55" s="5"/>
      <c r="I55" s="5"/>
      <c r="J55" s="5"/>
      <c r="K55" s="5"/>
      <c r="L55" s="5"/>
      <c r="M55" s="5"/>
    </row>
    <row r="56" spans="1:13" ht="15" customHeight="1" x14ac:dyDescent="0.25">
      <c r="A56" s="5"/>
      <c r="B56" s="5"/>
      <c r="C56" s="5"/>
      <c r="D56" s="5"/>
      <c r="E56" s="5"/>
      <c r="F56" s="5"/>
      <c r="G56" s="5"/>
      <c r="H56" s="5"/>
      <c r="I56" s="5"/>
      <c r="J56" s="5"/>
      <c r="K56" s="5"/>
      <c r="L56" s="5"/>
      <c r="M56" s="5"/>
    </row>
    <row r="57" spans="1:13" ht="15" customHeight="1" x14ac:dyDescent="0.25">
      <c r="A57" s="5"/>
      <c r="B57" s="5"/>
      <c r="C57" s="5"/>
      <c r="D57" s="5"/>
      <c r="E57" s="5"/>
      <c r="F57" s="5"/>
      <c r="G57" s="5"/>
      <c r="H57" s="5"/>
      <c r="I57" s="5"/>
      <c r="J57" s="5"/>
      <c r="K57" s="5"/>
      <c r="L57" s="5"/>
      <c r="M57" s="5"/>
    </row>
    <row r="58" spans="1:13" ht="15" customHeight="1" x14ac:dyDescent="0.25">
      <c r="A58" s="5"/>
      <c r="B58" s="5"/>
      <c r="C58" s="5"/>
      <c r="D58" s="5"/>
      <c r="E58" s="5"/>
      <c r="F58" s="5"/>
      <c r="G58" s="5"/>
      <c r="H58" s="5"/>
      <c r="I58" s="5"/>
      <c r="J58" s="5"/>
      <c r="K58" s="5"/>
      <c r="L58" s="5"/>
      <c r="M58" s="5"/>
    </row>
    <row r="59" spans="1:13" ht="15" customHeight="1" x14ac:dyDescent="0.25">
      <c r="A59" s="5"/>
      <c r="B59" s="5"/>
      <c r="C59" s="5"/>
      <c r="D59" s="5"/>
      <c r="E59" s="5"/>
      <c r="F59" s="5"/>
      <c r="G59" s="5"/>
      <c r="H59" s="5"/>
      <c r="I59" s="5"/>
      <c r="J59" s="5"/>
      <c r="K59" s="5"/>
      <c r="L59" s="5"/>
      <c r="M59" s="5"/>
    </row>
    <row r="60" spans="1:13" ht="15" customHeight="1" x14ac:dyDescent="0.25">
      <c r="A60" s="5"/>
      <c r="B60" s="5"/>
      <c r="C60" s="5"/>
      <c r="D60" s="5"/>
      <c r="E60" s="5"/>
      <c r="F60" s="5"/>
      <c r="G60" s="5"/>
      <c r="H60" s="5"/>
      <c r="I60" s="5"/>
      <c r="J60" s="5"/>
      <c r="K60" s="5"/>
      <c r="L60" s="5"/>
      <c r="M60" s="5"/>
    </row>
    <row r="61" spans="1:13" ht="15" customHeight="1" x14ac:dyDescent="0.25">
      <c r="A61" s="5"/>
      <c r="B61" s="5"/>
      <c r="C61" s="5"/>
      <c r="D61" s="5"/>
      <c r="E61" s="5"/>
      <c r="F61" s="5"/>
      <c r="G61" s="5"/>
      <c r="H61" s="5"/>
      <c r="I61" s="5"/>
      <c r="J61" s="5"/>
      <c r="K61" s="5"/>
      <c r="L61" s="5"/>
      <c r="M61" s="5"/>
    </row>
    <row r="62" spans="1:13" ht="15" customHeight="1" x14ac:dyDescent="0.25">
      <c r="A62" s="5"/>
      <c r="B62" s="5"/>
      <c r="C62" s="5"/>
      <c r="D62" s="5"/>
      <c r="E62" s="5"/>
      <c r="F62" s="5"/>
      <c r="G62" s="5"/>
      <c r="H62" s="5"/>
      <c r="I62" s="5"/>
      <c r="J62" s="5"/>
      <c r="K62" s="5"/>
      <c r="L62" s="5"/>
      <c r="M62" s="5"/>
    </row>
    <row r="63" spans="1:13" ht="15" customHeight="1" x14ac:dyDescent="0.25">
      <c r="A63" s="5"/>
      <c r="B63" s="5"/>
      <c r="C63" s="5"/>
      <c r="D63" s="5"/>
      <c r="E63" s="5"/>
      <c r="F63" s="5"/>
      <c r="G63" s="5"/>
      <c r="H63" s="5"/>
      <c r="I63" s="5"/>
      <c r="J63" s="5"/>
      <c r="K63" s="5"/>
      <c r="L63" s="5"/>
      <c r="M63" s="5"/>
    </row>
    <row r="64" spans="1:13" ht="15" customHeight="1" x14ac:dyDescent="0.25">
      <c r="A64" s="5"/>
      <c r="B64" s="5"/>
      <c r="C64" s="5"/>
      <c r="D64" s="5"/>
      <c r="E64" s="5"/>
      <c r="F64" s="5"/>
      <c r="G64" s="5"/>
      <c r="H64" s="5"/>
      <c r="I64" s="5"/>
      <c r="J64" s="5"/>
      <c r="K64" s="5"/>
      <c r="L64" s="5"/>
      <c r="M64" s="5"/>
    </row>
    <row r="65" spans="1:14" ht="15" customHeight="1" x14ac:dyDescent="0.25">
      <c r="A65" s="5"/>
      <c r="B65" s="5"/>
      <c r="C65" s="5"/>
      <c r="D65" s="5"/>
      <c r="E65" s="5"/>
      <c r="F65" s="5"/>
      <c r="G65" s="5"/>
      <c r="H65" s="5"/>
      <c r="I65" s="5"/>
      <c r="J65" s="5"/>
      <c r="K65" s="5"/>
      <c r="L65" s="5"/>
      <c r="M65" s="5"/>
    </row>
    <row r="66" spans="1:14" ht="15" customHeight="1" x14ac:dyDescent="0.25">
      <c r="A66" s="5"/>
      <c r="B66" s="5"/>
      <c r="C66" s="5"/>
      <c r="D66" s="5"/>
      <c r="E66" s="5"/>
      <c r="F66" s="5"/>
      <c r="G66" s="5"/>
      <c r="H66" s="5"/>
      <c r="I66" s="5"/>
      <c r="J66" s="5"/>
      <c r="K66" s="5"/>
      <c r="L66" s="5"/>
      <c r="M66" s="5"/>
    </row>
    <row r="67" spans="1:14" ht="15" customHeight="1" x14ac:dyDescent="0.25">
      <c r="A67" s="5"/>
      <c r="B67" s="5"/>
      <c r="C67" s="5"/>
      <c r="D67" s="5"/>
      <c r="E67" s="5"/>
      <c r="F67" s="5"/>
      <c r="G67" s="5"/>
      <c r="H67" s="5"/>
      <c r="I67" s="5"/>
      <c r="J67" s="5"/>
      <c r="K67" s="5"/>
      <c r="L67" s="5"/>
      <c r="M67" s="5"/>
    </row>
    <row r="68" spans="1:14" ht="15" customHeight="1" thickBot="1" x14ac:dyDescent="0.3">
      <c r="A68" s="5"/>
      <c r="B68" s="5"/>
      <c r="C68" s="5"/>
      <c r="D68" s="5"/>
      <c r="E68" s="5"/>
      <c r="F68" s="5"/>
      <c r="G68" s="5"/>
      <c r="H68" s="5"/>
      <c r="I68" s="5"/>
      <c r="J68" s="5"/>
      <c r="K68" s="5"/>
      <c r="L68" s="5"/>
      <c r="M68" s="5"/>
    </row>
    <row r="69" spans="1:14" ht="15" customHeight="1" thickBot="1" x14ac:dyDescent="0.3">
      <c r="A69" s="145"/>
      <c r="B69" s="626" t="s">
        <v>148</v>
      </c>
      <c r="C69" s="627"/>
      <c r="D69" s="628" t="str">
        <f>D14</f>
        <v>xxx</v>
      </c>
      <c r="E69" s="629"/>
      <c r="F69" s="629"/>
      <c r="G69" s="629"/>
      <c r="H69" s="629"/>
      <c r="I69" s="629"/>
      <c r="J69" s="630"/>
      <c r="K69" s="175"/>
      <c r="L69" s="175"/>
      <c r="M69" s="176"/>
      <c r="N69" s="146"/>
    </row>
    <row r="70" spans="1:14" ht="15" customHeight="1" thickBot="1" x14ac:dyDescent="0.3">
      <c r="A70" s="145"/>
      <c r="B70" s="145"/>
      <c r="C70" s="145"/>
      <c r="D70" s="145"/>
      <c r="E70" s="145"/>
      <c r="F70" s="145"/>
      <c r="G70" s="145"/>
      <c r="H70" s="145"/>
      <c r="I70" s="145"/>
      <c r="J70" s="145"/>
      <c r="K70" s="183"/>
      <c r="L70" s="183"/>
      <c r="M70" s="184"/>
      <c r="N70" s="146"/>
    </row>
    <row r="71" spans="1:14" ht="15" customHeight="1" thickBot="1" x14ac:dyDescent="0.3">
      <c r="A71" s="145"/>
      <c r="B71" s="721" t="s">
        <v>180</v>
      </c>
      <c r="C71" s="722"/>
      <c r="D71" s="722"/>
      <c r="E71" s="722"/>
      <c r="F71" s="722"/>
      <c r="G71" s="722"/>
      <c r="H71" s="722"/>
      <c r="I71" s="722"/>
      <c r="J71" s="723"/>
      <c r="K71" s="178"/>
      <c r="L71" s="178"/>
      <c r="M71" s="176"/>
      <c r="N71" s="145"/>
    </row>
    <row r="72" spans="1:14" ht="15" customHeight="1" thickBot="1" x14ac:dyDescent="0.3">
      <c r="A72" s="145"/>
      <c r="B72" s="145"/>
      <c r="C72" s="145"/>
      <c r="D72" s="145"/>
      <c r="E72" s="145"/>
      <c r="F72" s="145"/>
      <c r="G72" s="145"/>
      <c r="H72" s="145"/>
      <c r="I72" s="145"/>
      <c r="J72" s="145"/>
      <c r="K72" s="177"/>
      <c r="L72" s="177"/>
      <c r="M72" s="176"/>
      <c r="N72" s="145"/>
    </row>
    <row r="73" spans="1:14" ht="15" customHeight="1" x14ac:dyDescent="0.25">
      <c r="A73" s="145"/>
      <c r="B73" s="198" t="s">
        <v>173</v>
      </c>
      <c r="C73" s="185"/>
      <c r="D73" s="594" t="s">
        <v>213</v>
      </c>
      <c r="E73" s="594"/>
      <c r="F73" s="594"/>
      <c r="G73" s="148" t="s">
        <v>128</v>
      </c>
      <c r="H73" s="219">
        <v>2026</v>
      </c>
      <c r="I73" s="220">
        <v>2027</v>
      </c>
      <c r="J73" s="221">
        <v>2028</v>
      </c>
      <c r="K73" s="177"/>
      <c r="L73" s="177"/>
      <c r="M73" s="176"/>
      <c r="N73" s="145"/>
    </row>
    <row r="74" spans="1:14" ht="15" customHeight="1" thickBot="1" x14ac:dyDescent="0.3">
      <c r="A74" s="145"/>
      <c r="B74" s="153"/>
      <c r="C74" s="149"/>
      <c r="D74" s="595"/>
      <c r="E74" s="595"/>
      <c r="F74" s="595"/>
      <c r="G74" s="150"/>
      <c r="H74" s="222">
        <v>6</v>
      </c>
      <c r="I74" s="223">
        <v>12</v>
      </c>
      <c r="J74" s="224">
        <v>6</v>
      </c>
      <c r="K74" s="177"/>
      <c r="L74" s="177"/>
      <c r="M74" s="182"/>
      <c r="N74" s="145"/>
    </row>
    <row r="75" spans="1:14" ht="15" customHeight="1" x14ac:dyDescent="0.25">
      <c r="A75" s="145"/>
      <c r="B75" s="580" t="s">
        <v>149</v>
      </c>
      <c r="C75" s="581"/>
      <c r="D75" s="581"/>
      <c r="E75" s="581" t="s">
        <v>52</v>
      </c>
      <c r="F75" s="581"/>
      <c r="G75" s="584"/>
      <c r="H75" s="640">
        <f>SUM(H77:H80)</f>
        <v>0</v>
      </c>
      <c r="I75" s="640">
        <f>SUM(I77:I80)</f>
        <v>0</v>
      </c>
      <c r="J75" s="599">
        <f>SUM(J77:J80)</f>
        <v>0</v>
      </c>
      <c r="K75" s="179"/>
      <c r="L75" s="179"/>
      <c r="M75" s="176"/>
      <c r="N75" s="145"/>
    </row>
    <row r="76" spans="1:14" ht="15" customHeight="1" x14ac:dyDescent="0.25">
      <c r="A76" s="145"/>
      <c r="B76" s="582"/>
      <c r="C76" s="583"/>
      <c r="D76" s="583"/>
      <c r="E76" s="583"/>
      <c r="F76" s="583"/>
      <c r="G76" s="585"/>
      <c r="H76" s="641"/>
      <c r="I76" s="641"/>
      <c r="J76" s="600"/>
      <c r="K76" s="179"/>
      <c r="L76" s="179"/>
      <c r="M76" s="176"/>
      <c r="N76" s="145"/>
    </row>
    <row r="77" spans="1:14" ht="20.399999999999999" x14ac:dyDescent="0.25">
      <c r="A77" s="145"/>
      <c r="B77" s="635" t="s">
        <v>176</v>
      </c>
      <c r="C77" s="636"/>
      <c r="D77" s="636"/>
      <c r="E77" s="636"/>
      <c r="F77" s="200" t="s">
        <v>174</v>
      </c>
      <c r="G77" s="225" t="s">
        <v>175</v>
      </c>
      <c r="H77" s="152"/>
      <c r="I77" s="172"/>
      <c r="J77" s="166"/>
      <c r="K77" s="181"/>
      <c r="L77" s="181"/>
      <c r="M77" s="176"/>
      <c r="N77" s="145"/>
    </row>
    <row r="78" spans="1:14" ht="15" customHeight="1" x14ac:dyDescent="0.25">
      <c r="A78" s="145"/>
      <c r="B78" s="637" t="s">
        <v>177</v>
      </c>
      <c r="C78" s="638"/>
      <c r="D78" s="638"/>
      <c r="E78" s="639"/>
      <c r="F78" s="151">
        <v>0</v>
      </c>
      <c r="G78" s="201">
        <v>0</v>
      </c>
      <c r="H78" s="52">
        <v>0</v>
      </c>
      <c r="I78" s="53">
        <v>0</v>
      </c>
      <c r="J78" s="167">
        <v>0</v>
      </c>
      <c r="K78" s="179"/>
      <c r="L78" s="179"/>
      <c r="M78" s="176"/>
      <c r="N78" s="145"/>
    </row>
    <row r="79" spans="1:14" ht="15" customHeight="1" x14ac:dyDescent="0.25">
      <c r="A79" s="145"/>
      <c r="B79" s="637" t="s">
        <v>178</v>
      </c>
      <c r="C79" s="638"/>
      <c r="D79" s="638"/>
      <c r="E79" s="638"/>
      <c r="F79" s="151">
        <v>0</v>
      </c>
      <c r="G79" s="201">
        <v>0</v>
      </c>
      <c r="H79" s="52">
        <v>0</v>
      </c>
      <c r="I79" s="53">
        <v>0</v>
      </c>
      <c r="J79" s="167">
        <v>0</v>
      </c>
      <c r="K79" s="179"/>
      <c r="L79" s="179"/>
      <c r="M79" s="176"/>
      <c r="N79" s="145"/>
    </row>
    <row r="80" spans="1:14" ht="15" customHeight="1" thickBot="1" x14ac:dyDescent="0.3">
      <c r="A80" s="145"/>
      <c r="B80" s="637" t="s">
        <v>179</v>
      </c>
      <c r="C80" s="638"/>
      <c r="D80" s="638"/>
      <c r="E80" s="638"/>
      <c r="F80" s="151">
        <v>0</v>
      </c>
      <c r="G80" s="201">
        <v>0</v>
      </c>
      <c r="H80" s="52">
        <v>0</v>
      </c>
      <c r="I80" s="53">
        <v>0</v>
      </c>
      <c r="J80" s="167">
        <v>0</v>
      </c>
      <c r="K80" s="181"/>
      <c r="L80" s="181"/>
      <c r="M80" s="176"/>
      <c r="N80" s="145"/>
    </row>
    <row r="81" spans="1:14" ht="15" customHeight="1" x14ac:dyDescent="0.25">
      <c r="A81" s="145"/>
      <c r="B81" s="704" t="s">
        <v>150</v>
      </c>
      <c r="C81" s="705"/>
      <c r="D81" s="705"/>
      <c r="E81" s="581" t="s">
        <v>52</v>
      </c>
      <c r="F81" s="581"/>
      <c r="G81" s="584"/>
      <c r="H81" s="640">
        <f>SUM(H83:H85)</f>
        <v>0</v>
      </c>
      <c r="I81" s="640">
        <f>SUM(I83:I85)</f>
        <v>0</v>
      </c>
      <c r="J81" s="599">
        <f>SUM(J83:J85)</f>
        <v>0</v>
      </c>
      <c r="K81" s="179"/>
      <c r="L81" s="179"/>
      <c r="M81" s="176"/>
      <c r="N81" s="145"/>
    </row>
    <row r="82" spans="1:14" ht="15" customHeight="1" x14ac:dyDescent="0.25">
      <c r="A82" s="145"/>
      <c r="B82" s="706"/>
      <c r="C82" s="707"/>
      <c r="D82" s="707"/>
      <c r="E82" s="583"/>
      <c r="F82" s="583"/>
      <c r="G82" s="585"/>
      <c r="H82" s="641"/>
      <c r="I82" s="641"/>
      <c r="J82" s="600"/>
      <c r="K82" s="180"/>
      <c r="L82" s="180"/>
      <c r="M82" s="176"/>
      <c r="N82" s="145"/>
    </row>
    <row r="83" spans="1:14" ht="22.5" customHeight="1" x14ac:dyDescent="0.25">
      <c r="A83" s="145"/>
      <c r="B83" s="631" t="s">
        <v>151</v>
      </c>
      <c r="C83" s="632"/>
      <c r="D83" s="632"/>
      <c r="E83" s="622" t="s">
        <v>54</v>
      </c>
      <c r="F83" s="622"/>
      <c r="G83" s="623"/>
      <c r="H83" s="205">
        <v>0</v>
      </c>
      <c r="I83" s="205">
        <v>0</v>
      </c>
      <c r="J83" s="206">
        <v>0</v>
      </c>
      <c r="K83" s="179"/>
      <c r="L83" s="179"/>
      <c r="M83" s="176"/>
      <c r="N83" s="145"/>
    </row>
    <row r="84" spans="1:14" ht="15" customHeight="1" x14ac:dyDescent="0.25">
      <c r="A84" s="145"/>
      <c r="B84" s="633" t="s">
        <v>152</v>
      </c>
      <c r="C84" s="634"/>
      <c r="D84" s="634"/>
      <c r="E84" s="624" t="s">
        <v>53</v>
      </c>
      <c r="F84" s="624"/>
      <c r="G84" s="625"/>
      <c r="H84" s="53">
        <v>0</v>
      </c>
      <c r="I84" s="53">
        <v>0</v>
      </c>
      <c r="J84" s="167">
        <v>0</v>
      </c>
      <c r="K84" s="179"/>
      <c r="L84" s="179"/>
      <c r="M84" s="176"/>
      <c r="N84" s="145"/>
    </row>
    <row r="85" spans="1:14" s="199" customFormat="1" ht="49.8" customHeight="1" thickBot="1" x14ac:dyDescent="0.3">
      <c r="A85" s="204"/>
      <c r="B85" s="601" t="s">
        <v>182</v>
      </c>
      <c r="C85" s="602"/>
      <c r="D85" s="602"/>
      <c r="E85" s="603" t="s">
        <v>181</v>
      </c>
      <c r="F85" s="603"/>
      <c r="G85" s="604"/>
      <c r="H85" s="207">
        <f>ROUND((H78+H79)*10%,2)</f>
        <v>0</v>
      </c>
      <c r="I85" s="207">
        <f>ROUND((I78+I79)*10%,2)</f>
        <v>0</v>
      </c>
      <c r="J85" s="208">
        <f>ROUND((J78+J79)*10%,2)</f>
        <v>0</v>
      </c>
      <c r="K85" s="202"/>
      <c r="L85" s="202"/>
      <c r="M85" s="203"/>
      <c r="N85" s="204"/>
    </row>
    <row r="86" spans="1:14" ht="15" customHeight="1" x14ac:dyDescent="0.25">
      <c r="A86" s="145"/>
      <c r="B86" s="607" t="s">
        <v>183</v>
      </c>
      <c r="C86" s="594"/>
      <c r="D86" s="594"/>
      <c r="E86" s="594" t="s">
        <v>52</v>
      </c>
      <c r="F86" s="594"/>
      <c r="G86" s="605"/>
      <c r="H86" s="586">
        <f>H75+H81</f>
        <v>0</v>
      </c>
      <c r="I86" s="586">
        <f>I75+I81</f>
        <v>0</v>
      </c>
      <c r="J86" s="588">
        <f>J75+J81</f>
        <v>0</v>
      </c>
      <c r="K86" s="179"/>
      <c r="L86" s="179"/>
      <c r="M86" s="176"/>
      <c r="N86" s="145"/>
    </row>
    <row r="87" spans="1:14" ht="15" customHeight="1" thickBot="1" x14ac:dyDescent="0.3">
      <c r="A87" s="145"/>
      <c r="B87" s="608"/>
      <c r="C87" s="595"/>
      <c r="D87" s="595"/>
      <c r="E87" s="595"/>
      <c r="F87" s="595"/>
      <c r="G87" s="606"/>
      <c r="H87" s="587"/>
      <c r="I87" s="587"/>
      <c r="J87" s="589"/>
      <c r="K87" s="180"/>
      <c r="L87" s="180"/>
      <c r="M87" s="176"/>
      <c r="N87" s="145"/>
    </row>
    <row r="88" spans="1:14" ht="15" customHeight="1" x14ac:dyDescent="0.25">
      <c r="A88" s="145"/>
      <c r="B88" s="727" t="s">
        <v>153</v>
      </c>
      <c r="C88" s="728"/>
      <c r="D88" s="728"/>
      <c r="E88" s="712" t="s">
        <v>56</v>
      </c>
      <c r="F88" s="712"/>
      <c r="G88" s="713"/>
      <c r="H88" s="154">
        <f t="shared" ref="H88:J89" si="0">H100</f>
        <v>0</v>
      </c>
      <c r="I88" s="154">
        <f t="shared" si="0"/>
        <v>0</v>
      </c>
      <c r="J88" s="169">
        <f t="shared" si="0"/>
        <v>0</v>
      </c>
      <c r="K88" s="181"/>
      <c r="L88" s="181"/>
      <c r="M88" s="176"/>
      <c r="N88" s="145"/>
    </row>
    <row r="89" spans="1:14" ht="50.1" customHeight="1" thickBot="1" x14ac:dyDescent="0.3">
      <c r="A89" s="145"/>
      <c r="B89" s="609" t="s">
        <v>154</v>
      </c>
      <c r="C89" s="610"/>
      <c r="D89" s="610"/>
      <c r="E89" s="611" t="s">
        <v>125</v>
      </c>
      <c r="F89" s="611"/>
      <c r="G89" s="612"/>
      <c r="H89" s="155">
        <f t="shared" si="0"/>
        <v>0</v>
      </c>
      <c r="I89" s="155">
        <f t="shared" si="0"/>
        <v>0</v>
      </c>
      <c r="J89" s="170">
        <f t="shared" si="0"/>
        <v>0</v>
      </c>
      <c r="K89" s="181"/>
      <c r="L89" s="181"/>
      <c r="M89" s="176"/>
      <c r="N89" s="145"/>
    </row>
    <row r="90" spans="1:14" ht="15" customHeight="1" thickBot="1" x14ac:dyDescent="0.3">
      <c r="A90" s="145"/>
      <c r="B90" s="708" t="s">
        <v>155</v>
      </c>
      <c r="C90" s="709"/>
      <c r="D90" s="709"/>
      <c r="E90" s="709"/>
      <c r="F90" s="709"/>
      <c r="G90" s="710"/>
      <c r="H90" s="156">
        <f>SUM(H86:H89)</f>
        <v>0</v>
      </c>
      <c r="I90" s="156">
        <f>SUM(I86:I89)</f>
        <v>0</v>
      </c>
      <c r="J90" s="171">
        <f>SUM(J86:J89)</f>
        <v>0</v>
      </c>
      <c r="K90" s="179"/>
      <c r="L90" s="179"/>
      <c r="M90" s="176"/>
      <c r="N90" s="145"/>
    </row>
    <row r="91" spans="1:14" ht="15" customHeight="1" thickBot="1" x14ac:dyDescent="0.3">
      <c r="A91" s="147"/>
      <c r="B91" s="157"/>
      <c r="C91" s="157"/>
      <c r="D91" s="157"/>
      <c r="E91" s="157"/>
      <c r="F91" s="157"/>
      <c r="G91" s="157"/>
      <c r="H91" s="157"/>
      <c r="I91" s="157"/>
      <c r="J91" s="157"/>
      <c r="K91" s="179"/>
      <c r="L91" s="179"/>
      <c r="M91" s="176"/>
      <c r="N91" s="145"/>
    </row>
    <row r="92" spans="1:14" ht="15" customHeight="1" x14ac:dyDescent="0.25">
      <c r="A92" s="147"/>
      <c r="B92" s="590" t="s">
        <v>55</v>
      </c>
      <c r="C92" s="591"/>
      <c r="D92" s="594" t="s">
        <v>213</v>
      </c>
      <c r="E92" s="594"/>
      <c r="F92" s="594"/>
      <c r="G92" s="620" t="s">
        <v>128</v>
      </c>
      <c r="H92" s="219">
        <v>2026</v>
      </c>
      <c r="I92" s="220">
        <v>2027</v>
      </c>
      <c r="J92" s="221">
        <v>2028</v>
      </c>
      <c r="K92" s="179"/>
      <c r="L92" s="179"/>
      <c r="M92" s="176"/>
      <c r="N92" s="145"/>
    </row>
    <row r="93" spans="1:14" ht="15" customHeight="1" thickBot="1" x14ac:dyDescent="0.3">
      <c r="A93" s="145"/>
      <c r="B93" s="592"/>
      <c r="C93" s="593"/>
      <c r="D93" s="595"/>
      <c r="E93" s="595"/>
      <c r="F93" s="595"/>
      <c r="G93" s="621"/>
      <c r="H93" s="222">
        <f t="shared" ref="H92:J93" si="1">H74</f>
        <v>6</v>
      </c>
      <c r="I93" s="222">
        <f t="shared" si="1"/>
        <v>12</v>
      </c>
      <c r="J93" s="224">
        <f t="shared" si="1"/>
        <v>6</v>
      </c>
      <c r="K93" s="178"/>
      <c r="L93" s="178"/>
      <c r="M93" s="176"/>
      <c r="N93" s="145"/>
    </row>
    <row r="94" spans="1:14" ht="15" customHeight="1" x14ac:dyDescent="0.25">
      <c r="A94" s="145"/>
      <c r="B94" s="617" t="s">
        <v>184</v>
      </c>
      <c r="C94" s="618"/>
      <c r="D94" s="618"/>
      <c r="E94" s="618"/>
      <c r="F94" s="618"/>
      <c r="G94" s="619"/>
      <c r="H94" s="210">
        <f>ROUND((H99-H96)/2,2)</f>
        <v>0</v>
      </c>
      <c r="I94" s="210">
        <f>ROUND((I99-I96)/2,2)</f>
        <v>0</v>
      </c>
      <c r="J94" s="211">
        <f>ROUND((J99-J96)/2,2)</f>
        <v>0</v>
      </c>
      <c r="K94" s="180"/>
      <c r="L94" s="180"/>
      <c r="M94" s="176"/>
      <c r="N94" s="145"/>
    </row>
    <row r="95" spans="1:14" ht="15" customHeight="1" thickBot="1" x14ac:dyDescent="0.3">
      <c r="A95" s="145"/>
      <c r="B95" s="596" t="s">
        <v>185</v>
      </c>
      <c r="C95" s="597"/>
      <c r="D95" s="597"/>
      <c r="E95" s="597"/>
      <c r="F95" s="597"/>
      <c r="G95" s="598"/>
      <c r="H95" s="209">
        <f>H99-H96-H94</f>
        <v>0</v>
      </c>
      <c r="I95" s="209">
        <f>I99-I96-I94</f>
        <v>0</v>
      </c>
      <c r="J95" s="212">
        <f>J99-J96-J94</f>
        <v>0</v>
      </c>
      <c r="K95" s="180"/>
      <c r="L95" s="180"/>
      <c r="M95" s="176"/>
      <c r="N95" s="145"/>
    </row>
    <row r="96" spans="1:14" ht="15" customHeight="1" x14ac:dyDescent="0.25">
      <c r="A96" s="145"/>
      <c r="B96" s="613" t="s">
        <v>187</v>
      </c>
      <c r="C96" s="614"/>
      <c r="D96" s="615"/>
      <c r="E96" s="616"/>
      <c r="F96" s="614"/>
      <c r="G96" s="614"/>
      <c r="H96" s="158">
        <f>SUM(H97:H98)</f>
        <v>0</v>
      </c>
      <c r="I96" s="158">
        <f>SUM(I97:I98)</f>
        <v>0</v>
      </c>
      <c r="J96" s="173">
        <f>SUM(J97:J98)</f>
        <v>0</v>
      </c>
      <c r="K96" s="703" t="str">
        <f>IF((H102+I102+J102)*(H96+I96+J96+H100+I100+J100+H101+I101+J101)&lt;&gt;0,IF((1/(H102+I102+J102)*(H96+I96+J96+H100+I100+J100+H101+I101+J101))&lt;10%,1/(H102+I102+J102)*(H96+I96+J96+H100+I100+J100+H101+I101+J101),""),"")</f>
        <v/>
      </c>
      <c r="L96" s="703"/>
      <c r="M96" s="703"/>
      <c r="N96" s="145"/>
    </row>
    <row r="97" spans="1:14" ht="15" customHeight="1" x14ac:dyDescent="0.25">
      <c r="A97" s="145"/>
      <c r="B97" s="724" t="s">
        <v>186</v>
      </c>
      <c r="C97" s="725"/>
      <c r="D97" s="726"/>
      <c r="E97" s="624" t="s">
        <v>189</v>
      </c>
      <c r="F97" s="624"/>
      <c r="G97" s="625"/>
      <c r="H97" s="53">
        <v>0</v>
      </c>
      <c r="I97" s="53">
        <v>0</v>
      </c>
      <c r="J97" s="167">
        <v>0</v>
      </c>
      <c r="K97" s="181"/>
      <c r="L97" s="181"/>
      <c r="M97" s="176"/>
      <c r="N97" s="145"/>
    </row>
    <row r="98" spans="1:14" ht="22.5" customHeight="1" thickBot="1" x14ac:dyDescent="0.3">
      <c r="A98" s="145"/>
      <c r="B98" s="714" t="s">
        <v>188</v>
      </c>
      <c r="C98" s="715"/>
      <c r="D98" s="715"/>
      <c r="E98" s="611" t="s">
        <v>190</v>
      </c>
      <c r="F98" s="611"/>
      <c r="G98" s="612"/>
      <c r="H98" s="54">
        <v>0</v>
      </c>
      <c r="I98" s="54">
        <v>0</v>
      </c>
      <c r="J98" s="168">
        <v>0</v>
      </c>
      <c r="K98" s="181"/>
      <c r="L98" s="181"/>
      <c r="M98" s="176"/>
      <c r="N98" s="145"/>
    </row>
    <row r="99" spans="1:14" ht="15" customHeight="1" thickBot="1" x14ac:dyDescent="0.3">
      <c r="A99" s="145"/>
      <c r="B99" s="708" t="s">
        <v>156</v>
      </c>
      <c r="C99" s="709"/>
      <c r="D99" s="709"/>
      <c r="E99" s="709"/>
      <c r="F99" s="709"/>
      <c r="G99" s="710"/>
      <c r="H99" s="159">
        <f>H102-H101-H100</f>
        <v>0</v>
      </c>
      <c r="I99" s="159">
        <f>I102-I101-I100</f>
        <v>0</v>
      </c>
      <c r="J99" s="171">
        <f>J102-J101-J100</f>
        <v>0</v>
      </c>
      <c r="K99" s="181"/>
      <c r="L99" s="181"/>
      <c r="M99" s="176"/>
      <c r="N99" s="145"/>
    </row>
    <row r="100" spans="1:14" ht="15" customHeight="1" x14ac:dyDescent="0.25">
      <c r="A100" s="145"/>
      <c r="B100" s="711" t="s">
        <v>157</v>
      </c>
      <c r="C100" s="712"/>
      <c r="D100" s="712"/>
      <c r="E100" s="712" t="s">
        <v>56</v>
      </c>
      <c r="F100" s="712"/>
      <c r="G100" s="713"/>
      <c r="H100" s="160">
        <v>0</v>
      </c>
      <c r="I100" s="160">
        <v>0</v>
      </c>
      <c r="J100" s="174">
        <v>0</v>
      </c>
      <c r="K100" s="181"/>
      <c r="L100" s="181"/>
      <c r="M100" s="176"/>
      <c r="N100" s="145"/>
    </row>
    <row r="101" spans="1:14" ht="50.1" customHeight="1" thickBot="1" x14ac:dyDescent="0.3">
      <c r="A101" s="145"/>
      <c r="B101" s="714" t="s">
        <v>158</v>
      </c>
      <c r="C101" s="715"/>
      <c r="D101" s="715"/>
      <c r="E101" s="611" t="s">
        <v>125</v>
      </c>
      <c r="F101" s="611"/>
      <c r="G101" s="612"/>
      <c r="H101" s="54">
        <v>0</v>
      </c>
      <c r="I101" s="54">
        <v>0</v>
      </c>
      <c r="J101" s="168">
        <v>0</v>
      </c>
      <c r="K101" s="181"/>
      <c r="L101" s="181"/>
      <c r="M101" s="176"/>
      <c r="N101" s="145"/>
    </row>
    <row r="102" spans="1:14" ht="15" customHeight="1" thickBot="1" x14ac:dyDescent="0.3">
      <c r="A102" s="145"/>
      <c r="B102" s="716" t="s">
        <v>159</v>
      </c>
      <c r="C102" s="717"/>
      <c r="D102" s="717"/>
      <c r="E102" s="717"/>
      <c r="F102" s="717"/>
      <c r="G102" s="718"/>
      <c r="H102" s="159">
        <f>H90</f>
        <v>0</v>
      </c>
      <c r="I102" s="159">
        <f>I90</f>
        <v>0</v>
      </c>
      <c r="J102" s="171">
        <f>J90</f>
        <v>0</v>
      </c>
      <c r="K102" s="179"/>
      <c r="L102" s="179"/>
      <c r="M102" s="176"/>
      <c r="N102" s="145"/>
    </row>
    <row r="103" spans="1:14" ht="15" customHeight="1" x14ac:dyDescent="0.3">
      <c r="B103" s="161" t="str">
        <f>IF(H90&lt;&gt;H102,"Achtung: Ausgaben ≠ Einnahmen!!!",IF(I90&lt;&gt;I102,"Achtung: Ausgaben ≠ Einnahmen!!!",IF(J90&lt;&gt;J102,"Achtung: Ausgaben ≠ Einnahmen!!!","")))</f>
        <v/>
      </c>
      <c r="C103" s="146"/>
      <c r="D103" s="146"/>
      <c r="E103" s="146"/>
      <c r="F103" s="146"/>
      <c r="G103" s="146"/>
      <c r="H103" s="146"/>
      <c r="I103" s="162"/>
      <c r="J103" s="162"/>
      <c r="K103" s="147"/>
      <c r="L103" s="147"/>
      <c r="M103" s="146"/>
      <c r="N103" s="146"/>
    </row>
    <row r="104" spans="1:14" ht="15" customHeight="1" x14ac:dyDescent="0.3">
      <c r="B104" s="146"/>
      <c r="C104" s="146"/>
      <c r="D104" s="146"/>
      <c r="E104" s="146"/>
      <c r="F104" s="146"/>
      <c r="G104" s="146"/>
      <c r="H104" s="163"/>
      <c r="I104" s="146"/>
      <c r="J104" s="146"/>
      <c r="K104" s="147"/>
      <c r="L104" s="147"/>
      <c r="M104" s="146"/>
      <c r="N104" s="146"/>
    </row>
    <row r="105" spans="1:14" ht="15" customHeight="1" x14ac:dyDescent="0.25">
      <c r="B105" s="719" t="s">
        <v>160</v>
      </c>
      <c r="C105" s="719"/>
      <c r="D105" s="719"/>
      <c r="E105" s="146"/>
      <c r="F105" s="146"/>
      <c r="G105" s="146"/>
      <c r="H105" s="146"/>
      <c r="I105" s="146"/>
      <c r="J105" s="146"/>
      <c r="K105" s="147"/>
      <c r="L105" s="147"/>
      <c r="M105" s="146"/>
      <c r="N105" s="146"/>
    </row>
    <row r="106" spans="1:14" ht="15" customHeight="1" x14ac:dyDescent="0.25">
      <c r="B106" s="720"/>
      <c r="C106" s="720"/>
      <c r="D106" s="720"/>
      <c r="F106" s="164"/>
      <c r="G106" s="164"/>
      <c r="H106" s="164"/>
      <c r="I106" s="164"/>
      <c r="J106" s="165"/>
      <c r="K106" s="147"/>
      <c r="L106" s="147"/>
      <c r="M106" s="146"/>
      <c r="N106" s="146"/>
    </row>
    <row r="107" spans="1:14" ht="15" customHeight="1" x14ac:dyDescent="0.25">
      <c r="B107" s="1" t="s">
        <v>161</v>
      </c>
      <c r="F107" s="1" t="s">
        <v>5</v>
      </c>
      <c r="K107" s="147"/>
      <c r="L107" s="147"/>
      <c r="M107" s="146"/>
      <c r="N107" s="146"/>
    </row>
    <row r="108" spans="1:14" ht="15" customHeight="1" x14ac:dyDescent="0.25">
      <c r="K108" s="146"/>
      <c r="L108" s="146"/>
      <c r="M108" s="146"/>
      <c r="N108" s="146"/>
    </row>
  </sheetData>
  <sheetProtection algorithmName="SHA-512" hashValue="8/5jxAWF2IC55YfnapIl/n0uw5FI6AfyUIyo+ZlVu/LFwrOLpgbJ4a6crKjUHwD2MnOObLtl3ox/W+TPvZhaHQ==" saltValue="o/MqwKMyvTTYktU7Prjnjg==" spinCount="100000" sheet="1" objects="1" scenarios="1" selectLockedCells="1"/>
  <dataConsolidate/>
  <mergeCells count="66">
    <mergeCell ref="B101:D101"/>
    <mergeCell ref="E101:G101"/>
    <mergeCell ref="B102:G102"/>
    <mergeCell ref="B105:D106"/>
    <mergeCell ref="B71:J71"/>
    <mergeCell ref="B97:D97"/>
    <mergeCell ref="E97:G97"/>
    <mergeCell ref="B98:D98"/>
    <mergeCell ref="E98:G98"/>
    <mergeCell ref="B88:D88"/>
    <mergeCell ref="E88:G88"/>
    <mergeCell ref="B90:G90"/>
    <mergeCell ref="K96:M96"/>
    <mergeCell ref="B81:D82"/>
    <mergeCell ref="B99:G99"/>
    <mergeCell ref="B100:D100"/>
    <mergeCell ref="E100:G100"/>
    <mergeCell ref="D18:G19"/>
    <mergeCell ref="D20:M23"/>
    <mergeCell ref="H18:M19"/>
    <mergeCell ref="D26:M33"/>
    <mergeCell ref="B20:C23"/>
    <mergeCell ref="B18:C19"/>
    <mergeCell ref="B26:C33"/>
    <mergeCell ref="B24:I25"/>
    <mergeCell ref="B1:M6"/>
    <mergeCell ref="B8:M9"/>
    <mergeCell ref="B10:M12"/>
    <mergeCell ref="B14:C17"/>
    <mergeCell ref="D14:M17"/>
    <mergeCell ref="B69:C69"/>
    <mergeCell ref="D69:J69"/>
    <mergeCell ref="B83:D83"/>
    <mergeCell ref="B84:D84"/>
    <mergeCell ref="D73:F74"/>
    <mergeCell ref="B77:E77"/>
    <mergeCell ref="B78:E78"/>
    <mergeCell ref="B79:E79"/>
    <mergeCell ref="B80:E80"/>
    <mergeCell ref="H75:H76"/>
    <mergeCell ref="I75:I76"/>
    <mergeCell ref="J75:J76"/>
    <mergeCell ref="H81:H82"/>
    <mergeCell ref="I81:I82"/>
    <mergeCell ref="B96:D96"/>
    <mergeCell ref="E96:G96"/>
    <mergeCell ref="B94:G94"/>
    <mergeCell ref="G92:G93"/>
    <mergeCell ref="E83:G83"/>
    <mergeCell ref="E84:G84"/>
    <mergeCell ref="B95:G95"/>
    <mergeCell ref="J81:J82"/>
    <mergeCell ref="B85:D85"/>
    <mergeCell ref="E85:G85"/>
    <mergeCell ref="E86:G87"/>
    <mergeCell ref="B86:D87"/>
    <mergeCell ref="H86:H87"/>
    <mergeCell ref="B89:D89"/>
    <mergeCell ref="E89:G89"/>
    <mergeCell ref="E81:G82"/>
    <mergeCell ref="B75:D76"/>
    <mergeCell ref="E75:G76"/>
    <mergeCell ref="I86:I87"/>
    <mergeCell ref="J86:J87"/>
    <mergeCell ref="B92:C93"/>
    <mergeCell ref="D92:F93"/>
  </mergeCells>
  <dataValidations count="1">
    <dataValidation type="list" allowBlank="1" showInputMessage="1" showErrorMessage="1" sqref="D18:G19">
      <formula1>"SR I = Teilraum Innere Stadt,SR II = Teilraum Hallescher Norden,SR III = Teilraum Hallescher Osten,SR IV = Teilraum Hallescher Süden,SR V = Teilraum Hallescher Westen,SRÜ = sozialraumübergreifend = Stadtweite Angebote"</formula1>
    </dataValidation>
  </dataValidations>
  <pageMargins left="0.70866141732283472" right="0.70866141732283472" top="0.78740157480314965" bottom="0.78740157480314965" header="0.31496062992125984" footer="0.31496062992125984"/>
  <pageSetup paperSize="9" scale="66" orientation="portrait" verticalDpi="0" r:id="rId1"/>
  <headerFooter>
    <oddHeader>&amp;C&amp;"Arial,Standard"&amp;A</oddHeader>
    <oddFooter>&amp;C&amp;"Arial,Standard"Seite &amp;P von &amp;N</oddFooter>
  </headerFooter>
  <rowBreaks count="1" manualBreakCount="1">
    <brk id="67"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8"/>
  <sheetViews>
    <sheetView showGridLines="0" showRowColHeaders="0" view="pageBreakPreview" zoomScaleNormal="100" zoomScaleSheetLayoutView="100" workbookViewId="0">
      <selection activeCell="H92" sqref="H92:J92"/>
    </sheetView>
  </sheetViews>
  <sheetFormatPr baseColWidth="10" defaultColWidth="11.44140625" defaultRowHeight="15" customHeight="1" x14ac:dyDescent="0.25"/>
  <cols>
    <col min="1" max="1" width="2.5546875" style="1" customWidth="1"/>
    <col min="2" max="10" width="11.44140625" style="1"/>
    <col min="11" max="13" width="8" style="1" customWidth="1"/>
    <col min="14" max="14" width="2.5546875" style="1" customWidth="1"/>
    <col min="15" max="16384" width="11.44140625" style="1"/>
  </cols>
  <sheetData>
    <row r="1" spans="1:13" ht="15" customHeight="1" x14ac:dyDescent="0.25">
      <c r="A1" s="5"/>
      <c r="B1" s="258"/>
      <c r="C1" s="258"/>
      <c r="D1" s="258"/>
      <c r="E1" s="258"/>
      <c r="F1" s="258"/>
      <c r="G1" s="258"/>
      <c r="H1" s="258"/>
      <c r="I1" s="258"/>
      <c r="J1" s="258"/>
      <c r="K1" s="258"/>
      <c r="L1" s="258"/>
      <c r="M1" s="258"/>
    </row>
    <row r="2" spans="1:13" ht="15" customHeight="1" x14ac:dyDescent="0.25">
      <c r="A2" s="5"/>
      <c r="B2" s="258"/>
      <c r="C2" s="258"/>
      <c r="D2" s="258"/>
      <c r="E2" s="258"/>
      <c r="F2" s="258"/>
      <c r="G2" s="258"/>
      <c r="H2" s="258"/>
      <c r="I2" s="258"/>
      <c r="J2" s="258"/>
      <c r="K2" s="258"/>
      <c r="L2" s="258"/>
      <c r="M2" s="258"/>
    </row>
    <row r="3" spans="1:13" ht="15" customHeight="1" x14ac:dyDescent="0.25">
      <c r="A3" s="5"/>
      <c r="B3" s="258"/>
      <c r="C3" s="258"/>
      <c r="D3" s="258"/>
      <c r="E3" s="258"/>
      <c r="F3" s="258"/>
      <c r="G3" s="258"/>
      <c r="H3" s="258"/>
      <c r="I3" s="258"/>
      <c r="J3" s="258"/>
      <c r="K3" s="258"/>
      <c r="L3" s="258"/>
      <c r="M3" s="258"/>
    </row>
    <row r="4" spans="1:13" ht="15" customHeight="1" x14ac:dyDescent="0.25">
      <c r="A4" s="5"/>
      <c r="B4" s="258"/>
      <c r="C4" s="258"/>
      <c r="D4" s="258"/>
      <c r="E4" s="258"/>
      <c r="F4" s="258"/>
      <c r="G4" s="258"/>
      <c r="H4" s="258"/>
      <c r="I4" s="258"/>
      <c r="J4" s="258"/>
      <c r="K4" s="258"/>
      <c r="L4" s="258"/>
      <c r="M4" s="258"/>
    </row>
    <row r="5" spans="1:13" ht="15" customHeight="1" x14ac:dyDescent="0.25">
      <c r="A5" s="5"/>
      <c r="B5" s="258"/>
      <c r="C5" s="258"/>
      <c r="D5" s="258"/>
      <c r="E5" s="258"/>
      <c r="F5" s="258"/>
      <c r="G5" s="258"/>
      <c r="H5" s="258"/>
      <c r="I5" s="258"/>
      <c r="J5" s="258"/>
      <c r="K5" s="258"/>
      <c r="L5" s="258"/>
      <c r="M5" s="258"/>
    </row>
    <row r="6" spans="1:13" ht="15" customHeight="1" x14ac:dyDescent="0.25">
      <c r="A6" s="5"/>
      <c r="B6" s="258"/>
      <c r="C6" s="258"/>
      <c r="D6" s="258"/>
      <c r="E6" s="258"/>
      <c r="F6" s="258"/>
      <c r="G6" s="258"/>
      <c r="H6" s="258"/>
      <c r="I6" s="258"/>
      <c r="J6" s="258"/>
      <c r="K6" s="258"/>
      <c r="L6" s="258"/>
      <c r="M6" s="258"/>
    </row>
    <row r="7" spans="1:13" ht="15" customHeight="1" thickBot="1" x14ac:dyDescent="0.3">
      <c r="A7" s="5"/>
      <c r="B7" s="5"/>
      <c r="C7" s="5"/>
      <c r="D7" s="5"/>
      <c r="E7" s="5"/>
      <c r="F7" s="5"/>
      <c r="G7" s="5"/>
      <c r="H7" s="5"/>
      <c r="I7" s="5"/>
      <c r="J7" s="5"/>
      <c r="K7" s="5"/>
      <c r="L7" s="5"/>
      <c r="M7" s="5"/>
    </row>
    <row r="8" spans="1:13" ht="15" customHeight="1" x14ac:dyDescent="0.25">
      <c r="A8" s="5"/>
      <c r="B8" s="642" t="s">
        <v>195</v>
      </c>
      <c r="C8" s="643"/>
      <c r="D8" s="643"/>
      <c r="E8" s="643"/>
      <c r="F8" s="643"/>
      <c r="G8" s="643"/>
      <c r="H8" s="643"/>
      <c r="I8" s="643"/>
      <c r="J8" s="643"/>
      <c r="K8" s="643"/>
      <c r="L8" s="644"/>
      <c r="M8" s="645"/>
    </row>
    <row r="9" spans="1:13" ht="15" customHeight="1" x14ac:dyDescent="0.25">
      <c r="A9" s="5"/>
      <c r="B9" s="646"/>
      <c r="C9" s="647"/>
      <c r="D9" s="647"/>
      <c r="E9" s="647"/>
      <c r="F9" s="647"/>
      <c r="G9" s="647"/>
      <c r="H9" s="647"/>
      <c r="I9" s="647"/>
      <c r="J9" s="647"/>
      <c r="K9" s="647"/>
      <c r="L9" s="648"/>
      <c r="M9" s="649"/>
    </row>
    <row r="10" spans="1:13" ht="15" customHeight="1" x14ac:dyDescent="0.25">
      <c r="A10" s="5"/>
      <c r="B10" s="650" t="s">
        <v>211</v>
      </c>
      <c r="C10" s="651"/>
      <c r="D10" s="651"/>
      <c r="E10" s="651"/>
      <c r="F10" s="651"/>
      <c r="G10" s="651"/>
      <c r="H10" s="651"/>
      <c r="I10" s="651"/>
      <c r="J10" s="651"/>
      <c r="K10" s="651"/>
      <c r="L10" s="651"/>
      <c r="M10" s="652"/>
    </row>
    <row r="11" spans="1:13" ht="15" customHeight="1" x14ac:dyDescent="0.25">
      <c r="A11" s="5"/>
      <c r="B11" s="653"/>
      <c r="C11" s="654"/>
      <c r="D11" s="654"/>
      <c r="E11" s="654"/>
      <c r="F11" s="654"/>
      <c r="G11" s="654"/>
      <c r="H11" s="654"/>
      <c r="I11" s="654"/>
      <c r="J11" s="654"/>
      <c r="K11" s="654"/>
      <c r="L11" s="654"/>
      <c r="M11" s="655"/>
    </row>
    <row r="12" spans="1:13" ht="15" customHeight="1" thickBot="1" x14ac:dyDescent="0.3">
      <c r="A12" s="5"/>
      <c r="B12" s="656"/>
      <c r="C12" s="657"/>
      <c r="D12" s="657"/>
      <c r="E12" s="657"/>
      <c r="F12" s="657"/>
      <c r="G12" s="657"/>
      <c r="H12" s="657"/>
      <c r="I12" s="657"/>
      <c r="J12" s="657"/>
      <c r="K12" s="657"/>
      <c r="L12" s="657"/>
      <c r="M12" s="658"/>
    </row>
    <row r="13" spans="1:13" ht="15" customHeight="1" thickBot="1" x14ac:dyDescent="0.3">
      <c r="A13" s="5"/>
      <c r="B13" s="5"/>
      <c r="C13" s="5"/>
      <c r="D13" s="5"/>
      <c r="E13" s="5"/>
      <c r="F13" s="5"/>
      <c r="G13" s="5"/>
      <c r="H13" s="5"/>
      <c r="I13" s="5"/>
      <c r="J13" s="5"/>
      <c r="K13" s="5"/>
      <c r="L13" s="5"/>
      <c r="M13" s="5"/>
    </row>
    <row r="14" spans="1:13" ht="15" customHeight="1" x14ac:dyDescent="0.25">
      <c r="A14" s="5"/>
      <c r="B14" s="659" t="s">
        <v>92</v>
      </c>
      <c r="C14" s="660"/>
      <c r="D14" s="665" t="s">
        <v>45</v>
      </c>
      <c r="E14" s="666"/>
      <c r="F14" s="666"/>
      <c r="G14" s="666"/>
      <c r="H14" s="666"/>
      <c r="I14" s="666"/>
      <c r="J14" s="666"/>
      <c r="K14" s="666"/>
      <c r="L14" s="666"/>
      <c r="M14" s="667"/>
    </row>
    <row r="15" spans="1:13" ht="15" customHeight="1" x14ac:dyDescent="0.25">
      <c r="A15" s="5"/>
      <c r="B15" s="661"/>
      <c r="C15" s="662"/>
      <c r="D15" s="668"/>
      <c r="E15" s="669"/>
      <c r="F15" s="669"/>
      <c r="G15" s="669"/>
      <c r="H15" s="669"/>
      <c r="I15" s="669"/>
      <c r="J15" s="669"/>
      <c r="K15" s="669"/>
      <c r="L15" s="669"/>
      <c r="M15" s="670"/>
    </row>
    <row r="16" spans="1:13" ht="15" customHeight="1" x14ac:dyDescent="0.25">
      <c r="A16" s="5"/>
      <c r="B16" s="661"/>
      <c r="C16" s="662"/>
      <c r="D16" s="668"/>
      <c r="E16" s="669"/>
      <c r="F16" s="669"/>
      <c r="G16" s="669"/>
      <c r="H16" s="669"/>
      <c r="I16" s="669"/>
      <c r="J16" s="669"/>
      <c r="K16" s="669"/>
      <c r="L16" s="669"/>
      <c r="M16" s="670"/>
    </row>
    <row r="17" spans="1:13" ht="15" customHeight="1" x14ac:dyDescent="0.25">
      <c r="A17" s="5"/>
      <c r="B17" s="663"/>
      <c r="C17" s="664"/>
      <c r="D17" s="671"/>
      <c r="E17" s="672"/>
      <c r="F17" s="672"/>
      <c r="G17" s="672"/>
      <c r="H17" s="672"/>
      <c r="I17" s="672"/>
      <c r="J17" s="672"/>
      <c r="K17" s="672"/>
      <c r="L17" s="672"/>
      <c r="M17" s="673"/>
    </row>
    <row r="18" spans="1:13" ht="15" customHeight="1" x14ac:dyDescent="0.25">
      <c r="A18" s="5"/>
      <c r="B18" s="693" t="s">
        <v>49</v>
      </c>
      <c r="C18" s="694"/>
      <c r="D18" s="674"/>
      <c r="E18" s="675"/>
      <c r="F18" s="675"/>
      <c r="G18" s="676"/>
      <c r="H18" s="683"/>
      <c r="I18" s="683"/>
      <c r="J18" s="683"/>
      <c r="K18" s="683"/>
      <c r="L18" s="684"/>
      <c r="M18" s="685"/>
    </row>
    <row r="19" spans="1:13" ht="15" customHeight="1" x14ac:dyDescent="0.25">
      <c r="A19" s="5"/>
      <c r="B19" s="663"/>
      <c r="C19" s="664"/>
      <c r="D19" s="677"/>
      <c r="E19" s="678"/>
      <c r="F19" s="678"/>
      <c r="G19" s="679"/>
      <c r="H19" s="683"/>
      <c r="I19" s="683"/>
      <c r="J19" s="683"/>
      <c r="K19" s="683"/>
      <c r="L19" s="684"/>
      <c r="M19" s="685"/>
    </row>
    <row r="20" spans="1:13" ht="15" customHeight="1" x14ac:dyDescent="0.25">
      <c r="A20" s="5"/>
      <c r="B20" s="689" t="s">
        <v>50</v>
      </c>
      <c r="C20" s="392"/>
      <c r="D20" s="680"/>
      <c r="E20" s="681"/>
      <c r="F20" s="681"/>
      <c r="G20" s="681"/>
      <c r="H20" s="681"/>
      <c r="I20" s="681"/>
      <c r="J20" s="681"/>
      <c r="K20" s="681"/>
      <c r="L20" s="681"/>
      <c r="M20" s="682"/>
    </row>
    <row r="21" spans="1:13" ht="15" customHeight="1" x14ac:dyDescent="0.25">
      <c r="A21" s="5"/>
      <c r="B21" s="690"/>
      <c r="C21" s="691"/>
      <c r="D21" s="668"/>
      <c r="E21" s="669"/>
      <c r="F21" s="669"/>
      <c r="G21" s="669"/>
      <c r="H21" s="669"/>
      <c r="I21" s="669"/>
      <c r="J21" s="669"/>
      <c r="K21" s="669"/>
      <c r="L21" s="669"/>
      <c r="M21" s="670"/>
    </row>
    <row r="22" spans="1:13" ht="15" customHeight="1" x14ac:dyDescent="0.25">
      <c r="A22" s="5"/>
      <c r="B22" s="690"/>
      <c r="C22" s="691"/>
      <c r="D22" s="668"/>
      <c r="E22" s="669"/>
      <c r="F22" s="669"/>
      <c r="G22" s="669"/>
      <c r="H22" s="669"/>
      <c r="I22" s="669"/>
      <c r="J22" s="669"/>
      <c r="K22" s="669"/>
      <c r="L22" s="669"/>
      <c r="M22" s="670"/>
    </row>
    <row r="23" spans="1:13" ht="15" customHeight="1" x14ac:dyDescent="0.25">
      <c r="A23" s="5"/>
      <c r="B23" s="692"/>
      <c r="C23" s="395"/>
      <c r="D23" s="671"/>
      <c r="E23" s="672"/>
      <c r="F23" s="672"/>
      <c r="G23" s="672"/>
      <c r="H23" s="672"/>
      <c r="I23" s="672"/>
      <c r="J23" s="672"/>
      <c r="K23" s="672"/>
      <c r="L23" s="672"/>
      <c r="M23" s="673"/>
    </row>
    <row r="24" spans="1:13" ht="15" customHeight="1" x14ac:dyDescent="0.25">
      <c r="A24" s="5"/>
      <c r="B24" s="697" t="s">
        <v>192</v>
      </c>
      <c r="C24" s="698"/>
      <c r="D24" s="698"/>
      <c r="E24" s="698"/>
      <c r="F24" s="698"/>
      <c r="G24" s="698"/>
      <c r="H24" s="698"/>
      <c r="I24" s="699"/>
      <c r="J24" s="213" t="str">
        <f>CONCATENATE(TEXT(G78,"0,00")," h/Wo. + ",TEXT(G79,"0,00")," h/Wo.")</f>
        <v>0,00 h/Wo. + 0,00 h/Wo.</v>
      </c>
      <c r="K24" s="214"/>
      <c r="L24" s="214"/>
      <c r="M24" s="215"/>
    </row>
    <row r="25" spans="1:13" ht="15" customHeight="1" x14ac:dyDescent="0.25">
      <c r="A25" s="5"/>
      <c r="B25" s="700"/>
      <c r="C25" s="701"/>
      <c r="D25" s="701"/>
      <c r="E25" s="701"/>
      <c r="F25" s="701"/>
      <c r="G25" s="701"/>
      <c r="H25" s="701"/>
      <c r="I25" s="702"/>
      <c r="J25" s="216" t="str">
        <f>CONCATENATE(TEXT(G80,"0,00")," h/Wo")</f>
        <v>0,00 h/Wo</v>
      </c>
      <c r="K25" s="217"/>
      <c r="L25" s="217"/>
      <c r="M25" s="218"/>
    </row>
    <row r="26" spans="1:13" ht="15" customHeight="1" x14ac:dyDescent="0.25">
      <c r="A26" s="5"/>
      <c r="B26" s="689" t="s">
        <v>51</v>
      </c>
      <c r="C26" s="392"/>
      <c r="D26" s="680"/>
      <c r="E26" s="681"/>
      <c r="F26" s="681"/>
      <c r="G26" s="681"/>
      <c r="H26" s="681"/>
      <c r="I26" s="681"/>
      <c r="J26" s="681"/>
      <c r="K26" s="681"/>
      <c r="L26" s="681"/>
      <c r="M26" s="682"/>
    </row>
    <row r="27" spans="1:13" ht="15" customHeight="1" x14ac:dyDescent="0.25">
      <c r="A27" s="5"/>
      <c r="B27" s="690"/>
      <c r="C27" s="691"/>
      <c r="D27" s="668"/>
      <c r="E27" s="669"/>
      <c r="F27" s="669"/>
      <c r="G27" s="669"/>
      <c r="H27" s="669"/>
      <c r="I27" s="669"/>
      <c r="J27" s="669"/>
      <c r="K27" s="669"/>
      <c r="L27" s="669"/>
      <c r="M27" s="670"/>
    </row>
    <row r="28" spans="1:13" ht="15" customHeight="1" x14ac:dyDescent="0.25">
      <c r="A28" s="5"/>
      <c r="B28" s="690"/>
      <c r="C28" s="691"/>
      <c r="D28" s="668"/>
      <c r="E28" s="669"/>
      <c r="F28" s="669"/>
      <c r="G28" s="669"/>
      <c r="H28" s="669"/>
      <c r="I28" s="669"/>
      <c r="J28" s="669"/>
      <c r="K28" s="669"/>
      <c r="L28" s="669"/>
      <c r="M28" s="670"/>
    </row>
    <row r="29" spans="1:13" ht="15" customHeight="1" x14ac:dyDescent="0.25">
      <c r="A29" s="5"/>
      <c r="B29" s="690"/>
      <c r="C29" s="691"/>
      <c r="D29" s="668"/>
      <c r="E29" s="669"/>
      <c r="F29" s="669"/>
      <c r="G29" s="669"/>
      <c r="H29" s="669"/>
      <c r="I29" s="669"/>
      <c r="J29" s="669"/>
      <c r="K29" s="669"/>
      <c r="L29" s="669"/>
      <c r="M29" s="670"/>
    </row>
    <row r="30" spans="1:13" ht="15" customHeight="1" x14ac:dyDescent="0.25">
      <c r="A30" s="5"/>
      <c r="B30" s="690"/>
      <c r="C30" s="691"/>
      <c r="D30" s="668"/>
      <c r="E30" s="669"/>
      <c r="F30" s="669"/>
      <c r="G30" s="669"/>
      <c r="H30" s="669"/>
      <c r="I30" s="669"/>
      <c r="J30" s="669"/>
      <c r="K30" s="669"/>
      <c r="L30" s="669"/>
      <c r="M30" s="670"/>
    </row>
    <row r="31" spans="1:13" ht="15" customHeight="1" x14ac:dyDescent="0.25">
      <c r="A31" s="5"/>
      <c r="B31" s="690"/>
      <c r="C31" s="691"/>
      <c r="D31" s="668"/>
      <c r="E31" s="669"/>
      <c r="F31" s="669"/>
      <c r="G31" s="669"/>
      <c r="H31" s="669"/>
      <c r="I31" s="669"/>
      <c r="J31" s="669"/>
      <c r="K31" s="669"/>
      <c r="L31" s="669"/>
      <c r="M31" s="670"/>
    </row>
    <row r="32" spans="1:13" ht="15" customHeight="1" x14ac:dyDescent="0.25">
      <c r="A32" s="5"/>
      <c r="B32" s="690"/>
      <c r="C32" s="691"/>
      <c r="D32" s="668"/>
      <c r="E32" s="669"/>
      <c r="F32" s="669"/>
      <c r="G32" s="669"/>
      <c r="H32" s="669"/>
      <c r="I32" s="669"/>
      <c r="J32" s="669"/>
      <c r="K32" s="669"/>
      <c r="L32" s="669"/>
      <c r="M32" s="670"/>
    </row>
    <row r="33" spans="1:13" ht="15" customHeight="1" thickBot="1" x14ac:dyDescent="0.3">
      <c r="A33" s="5"/>
      <c r="B33" s="695"/>
      <c r="C33" s="696"/>
      <c r="D33" s="686"/>
      <c r="E33" s="687"/>
      <c r="F33" s="687"/>
      <c r="G33" s="687"/>
      <c r="H33" s="687"/>
      <c r="I33" s="687"/>
      <c r="J33" s="687"/>
      <c r="K33" s="687"/>
      <c r="L33" s="687"/>
      <c r="M33" s="688"/>
    </row>
    <row r="34" spans="1:13" ht="15" customHeight="1" x14ac:dyDescent="0.25">
      <c r="A34" s="5"/>
      <c r="B34" s="5"/>
      <c r="C34" s="5"/>
      <c r="D34" s="5"/>
      <c r="E34" s="5"/>
      <c r="F34" s="5"/>
      <c r="G34" s="5"/>
      <c r="H34" s="5"/>
      <c r="I34" s="5"/>
      <c r="J34" s="5"/>
      <c r="K34" s="5"/>
      <c r="L34" s="5"/>
      <c r="M34" s="5"/>
    </row>
    <row r="35" spans="1:13" ht="15" customHeight="1" x14ac:dyDescent="0.25">
      <c r="A35" s="5"/>
      <c r="B35" s="5"/>
      <c r="C35" s="5"/>
      <c r="D35" s="5"/>
      <c r="E35" s="5"/>
      <c r="F35" s="5"/>
      <c r="G35" s="5"/>
      <c r="H35" s="5"/>
      <c r="I35" s="5"/>
      <c r="J35" s="5"/>
      <c r="K35" s="5"/>
      <c r="L35" s="5"/>
      <c r="M35" s="5"/>
    </row>
    <row r="36" spans="1:13" ht="15" customHeight="1" x14ac:dyDescent="0.25">
      <c r="A36" s="5"/>
      <c r="B36" s="5"/>
      <c r="C36" s="5"/>
      <c r="D36" s="5"/>
      <c r="E36" s="5"/>
      <c r="F36" s="5"/>
      <c r="G36" s="5"/>
      <c r="H36" s="5"/>
      <c r="I36" s="5"/>
      <c r="J36" s="5"/>
      <c r="K36" s="5"/>
      <c r="L36" s="5"/>
      <c r="M36" s="5"/>
    </row>
    <row r="37" spans="1:13" ht="15" customHeight="1" x14ac:dyDescent="0.25">
      <c r="A37" s="5"/>
      <c r="B37" s="5"/>
      <c r="C37" s="5"/>
      <c r="D37" s="5"/>
      <c r="E37" s="5"/>
      <c r="F37" s="5"/>
      <c r="G37" s="5"/>
      <c r="H37" s="5"/>
      <c r="I37" s="5"/>
      <c r="J37" s="5"/>
      <c r="K37" s="5"/>
      <c r="L37" s="5"/>
      <c r="M37" s="5"/>
    </row>
    <row r="38" spans="1:13" ht="15" customHeight="1" x14ac:dyDescent="0.25">
      <c r="A38" s="5"/>
      <c r="B38" s="5"/>
      <c r="C38" s="5"/>
      <c r="D38" s="5"/>
      <c r="E38" s="5"/>
      <c r="F38" s="5"/>
      <c r="G38" s="5"/>
      <c r="H38" s="5"/>
      <c r="I38" s="5"/>
      <c r="J38" s="5"/>
      <c r="K38" s="5"/>
      <c r="L38" s="5"/>
      <c r="M38" s="5"/>
    </row>
    <row r="39" spans="1:13" ht="15" customHeight="1" x14ac:dyDescent="0.25">
      <c r="A39" s="5"/>
      <c r="B39" s="5"/>
      <c r="C39" s="5"/>
      <c r="D39" s="5"/>
      <c r="E39" s="5"/>
      <c r="F39" s="5"/>
      <c r="G39" s="5"/>
      <c r="H39" s="5"/>
      <c r="I39" s="5"/>
      <c r="J39" s="5"/>
      <c r="K39" s="5"/>
      <c r="L39" s="5"/>
      <c r="M39" s="5"/>
    </row>
    <row r="40" spans="1:13" ht="15" customHeight="1" x14ac:dyDescent="0.25">
      <c r="A40" s="5"/>
      <c r="B40" s="5"/>
      <c r="C40" s="5"/>
      <c r="D40" s="5"/>
      <c r="E40" s="5"/>
      <c r="F40" s="5"/>
      <c r="G40" s="5"/>
      <c r="H40" s="5"/>
      <c r="I40" s="5"/>
      <c r="J40" s="5"/>
      <c r="K40" s="5"/>
      <c r="L40" s="5"/>
      <c r="M40" s="5"/>
    </row>
    <row r="41" spans="1:13" ht="15" customHeight="1" x14ac:dyDescent="0.25">
      <c r="A41" s="5"/>
      <c r="B41" s="5"/>
      <c r="C41" s="5"/>
      <c r="D41" s="5"/>
      <c r="E41" s="5"/>
      <c r="F41" s="5"/>
      <c r="G41" s="5"/>
      <c r="H41" s="5"/>
      <c r="I41" s="5"/>
      <c r="J41" s="5"/>
      <c r="K41" s="5"/>
      <c r="L41" s="5"/>
      <c r="M41" s="5"/>
    </row>
    <row r="42" spans="1:13" ht="15" customHeight="1" x14ac:dyDescent="0.25">
      <c r="A42" s="5"/>
      <c r="B42" s="5"/>
      <c r="C42" s="5"/>
      <c r="D42" s="5"/>
      <c r="E42" s="5"/>
      <c r="F42" s="5"/>
      <c r="G42" s="5"/>
      <c r="H42" s="5"/>
      <c r="I42" s="5"/>
      <c r="J42" s="5"/>
      <c r="K42" s="5"/>
      <c r="L42" s="5"/>
      <c r="M42" s="5"/>
    </row>
    <row r="43" spans="1:13" ht="15" customHeight="1" x14ac:dyDescent="0.25">
      <c r="A43" s="5"/>
      <c r="B43" s="5"/>
      <c r="C43" s="5"/>
      <c r="D43" s="5"/>
      <c r="E43" s="5"/>
      <c r="F43" s="5"/>
      <c r="G43" s="5"/>
      <c r="H43" s="5"/>
      <c r="I43" s="5"/>
      <c r="J43" s="5"/>
      <c r="K43" s="5"/>
      <c r="L43" s="5"/>
      <c r="M43" s="5"/>
    </row>
    <row r="44" spans="1:13" ht="15" customHeight="1" x14ac:dyDescent="0.25">
      <c r="A44" s="5"/>
      <c r="B44" s="5"/>
      <c r="C44" s="5"/>
      <c r="D44" s="5"/>
      <c r="E44" s="5"/>
      <c r="F44" s="5"/>
      <c r="G44" s="5"/>
      <c r="H44" s="5"/>
      <c r="I44" s="5"/>
      <c r="J44" s="5"/>
      <c r="K44" s="5"/>
      <c r="L44" s="5"/>
      <c r="M44" s="5"/>
    </row>
    <row r="45" spans="1:13" ht="15" customHeight="1" x14ac:dyDescent="0.25">
      <c r="A45" s="5"/>
      <c r="B45" s="5"/>
      <c r="C45" s="5"/>
      <c r="D45" s="5"/>
      <c r="E45" s="5"/>
      <c r="F45" s="5"/>
      <c r="G45" s="5"/>
      <c r="H45" s="5"/>
      <c r="I45" s="5"/>
      <c r="J45" s="5"/>
      <c r="K45" s="5"/>
      <c r="L45" s="5"/>
      <c r="M45" s="5"/>
    </row>
    <row r="46" spans="1:13" ht="15" customHeight="1" x14ac:dyDescent="0.25">
      <c r="A46" s="5"/>
      <c r="B46" s="5"/>
      <c r="C46" s="5"/>
      <c r="D46" s="5"/>
      <c r="E46" s="5"/>
      <c r="F46" s="5"/>
      <c r="G46" s="5"/>
      <c r="H46" s="5"/>
      <c r="I46" s="5"/>
      <c r="J46" s="5"/>
      <c r="K46" s="5"/>
      <c r="L46" s="5"/>
      <c r="M46" s="5"/>
    </row>
    <row r="47" spans="1:13" ht="15" customHeight="1" x14ac:dyDescent="0.25">
      <c r="A47" s="5"/>
      <c r="B47" s="5"/>
      <c r="C47" s="5"/>
      <c r="D47" s="5"/>
      <c r="E47" s="5"/>
      <c r="F47" s="5"/>
      <c r="G47" s="5"/>
      <c r="H47" s="5"/>
      <c r="I47" s="5"/>
      <c r="J47" s="5"/>
      <c r="K47" s="5"/>
      <c r="L47" s="5"/>
      <c r="M47" s="5"/>
    </row>
    <row r="48" spans="1:13" ht="15" customHeight="1" x14ac:dyDescent="0.25">
      <c r="A48" s="5"/>
      <c r="B48" s="5"/>
      <c r="C48" s="5"/>
      <c r="D48" s="5"/>
      <c r="E48" s="5"/>
      <c r="F48" s="5"/>
      <c r="G48" s="5"/>
      <c r="H48" s="5"/>
      <c r="I48" s="5"/>
      <c r="J48" s="5"/>
      <c r="K48" s="5"/>
      <c r="L48" s="5"/>
      <c r="M48" s="5"/>
    </row>
    <row r="49" spans="1:13" ht="15" customHeight="1" x14ac:dyDescent="0.25">
      <c r="A49" s="5"/>
      <c r="B49" s="5"/>
      <c r="C49" s="5"/>
      <c r="D49" s="5"/>
      <c r="E49" s="5"/>
      <c r="F49" s="5"/>
      <c r="G49" s="5"/>
      <c r="H49" s="5"/>
      <c r="I49" s="5"/>
      <c r="J49" s="5"/>
      <c r="K49" s="5"/>
      <c r="L49" s="5"/>
      <c r="M49" s="5"/>
    </row>
    <row r="50" spans="1:13" ht="15" customHeight="1" x14ac:dyDescent="0.25">
      <c r="A50" s="5"/>
      <c r="B50" s="5"/>
      <c r="C50" s="5"/>
      <c r="D50" s="5"/>
      <c r="E50" s="5"/>
      <c r="F50" s="5"/>
      <c r="G50" s="5"/>
      <c r="H50" s="5"/>
      <c r="I50" s="5"/>
      <c r="J50" s="5"/>
      <c r="K50" s="5"/>
      <c r="L50" s="5"/>
      <c r="M50" s="5"/>
    </row>
    <row r="51" spans="1:13" ht="15" customHeight="1" x14ac:dyDescent="0.25">
      <c r="A51" s="5"/>
      <c r="B51" s="5"/>
      <c r="C51" s="5"/>
      <c r="D51" s="5"/>
      <c r="E51" s="5"/>
      <c r="F51" s="5"/>
      <c r="G51" s="5"/>
      <c r="H51" s="5"/>
      <c r="I51" s="5"/>
      <c r="J51" s="5"/>
      <c r="K51" s="5"/>
      <c r="L51" s="5"/>
      <c r="M51" s="5"/>
    </row>
    <row r="52" spans="1:13" ht="15" customHeight="1" x14ac:dyDescent="0.25">
      <c r="A52" s="5"/>
      <c r="B52" s="5"/>
      <c r="C52" s="5"/>
      <c r="D52" s="5"/>
      <c r="E52" s="5"/>
      <c r="F52" s="5"/>
      <c r="G52" s="5"/>
      <c r="H52" s="5"/>
      <c r="I52" s="5"/>
      <c r="J52" s="5"/>
      <c r="K52" s="5"/>
      <c r="L52" s="5"/>
      <c r="M52" s="5"/>
    </row>
    <row r="53" spans="1:13" ht="15" customHeight="1" x14ac:dyDescent="0.25">
      <c r="A53" s="5"/>
      <c r="B53" s="5"/>
      <c r="C53" s="5"/>
      <c r="D53" s="5"/>
      <c r="E53" s="5"/>
      <c r="F53" s="5"/>
      <c r="G53" s="5"/>
      <c r="H53" s="5"/>
      <c r="I53" s="5"/>
      <c r="J53" s="5"/>
      <c r="K53" s="5"/>
      <c r="L53" s="5"/>
      <c r="M53" s="5"/>
    </row>
    <row r="54" spans="1:13" ht="15" customHeight="1" x14ac:dyDescent="0.25">
      <c r="A54" s="5"/>
      <c r="B54" s="5"/>
      <c r="C54" s="5"/>
      <c r="D54" s="5"/>
      <c r="E54" s="5"/>
      <c r="F54" s="5"/>
      <c r="G54" s="5"/>
      <c r="H54" s="5"/>
      <c r="I54" s="5"/>
      <c r="J54" s="5"/>
      <c r="K54" s="5"/>
      <c r="L54" s="5"/>
      <c r="M54" s="5"/>
    </row>
    <row r="55" spans="1:13" ht="15" customHeight="1" x14ac:dyDescent="0.25">
      <c r="A55" s="5"/>
      <c r="B55" s="5"/>
      <c r="C55" s="5"/>
      <c r="D55" s="5"/>
      <c r="E55" s="5"/>
      <c r="F55" s="5"/>
      <c r="G55" s="5"/>
      <c r="H55" s="5"/>
      <c r="I55" s="5"/>
      <c r="J55" s="5"/>
      <c r="K55" s="5"/>
      <c r="L55" s="5"/>
      <c r="M55" s="5"/>
    </row>
    <row r="56" spans="1:13" ht="15" customHeight="1" x14ac:dyDescent="0.25">
      <c r="A56" s="5"/>
      <c r="B56" s="5"/>
      <c r="C56" s="5"/>
      <c r="D56" s="5"/>
      <c r="E56" s="5"/>
      <c r="F56" s="5"/>
      <c r="G56" s="5"/>
      <c r="H56" s="5"/>
      <c r="I56" s="5"/>
      <c r="J56" s="5"/>
      <c r="K56" s="5"/>
      <c r="L56" s="5"/>
      <c r="M56" s="5"/>
    </row>
    <row r="57" spans="1:13" ht="15" customHeight="1" x14ac:dyDescent="0.25">
      <c r="A57" s="5"/>
      <c r="B57" s="5"/>
      <c r="C57" s="5"/>
      <c r="D57" s="5"/>
      <c r="E57" s="5"/>
      <c r="F57" s="5"/>
      <c r="G57" s="5"/>
      <c r="H57" s="5"/>
      <c r="I57" s="5"/>
      <c r="J57" s="5"/>
      <c r="K57" s="5"/>
      <c r="L57" s="5"/>
      <c r="M57" s="5"/>
    </row>
    <row r="58" spans="1:13" ht="15" customHeight="1" x14ac:dyDescent="0.25">
      <c r="A58" s="5"/>
      <c r="B58" s="5"/>
      <c r="C58" s="5"/>
      <c r="D58" s="5"/>
      <c r="E58" s="5"/>
      <c r="F58" s="5"/>
      <c r="G58" s="5"/>
      <c r="H58" s="5"/>
      <c r="I58" s="5"/>
      <c r="J58" s="5"/>
      <c r="K58" s="5"/>
      <c r="L58" s="5"/>
      <c r="M58" s="5"/>
    </row>
    <row r="59" spans="1:13" ht="15" customHeight="1" x14ac:dyDescent="0.25">
      <c r="A59" s="5"/>
      <c r="B59" s="5"/>
      <c r="C59" s="5"/>
      <c r="D59" s="5"/>
      <c r="E59" s="5"/>
      <c r="F59" s="5"/>
      <c r="G59" s="5"/>
      <c r="H59" s="5"/>
      <c r="I59" s="5"/>
      <c r="J59" s="5"/>
      <c r="K59" s="5"/>
      <c r="L59" s="5"/>
      <c r="M59" s="5"/>
    </row>
    <row r="60" spans="1:13" ht="15" customHeight="1" x14ac:dyDescent="0.25">
      <c r="A60" s="5"/>
      <c r="B60" s="5"/>
      <c r="C60" s="5"/>
      <c r="D60" s="5"/>
      <c r="E60" s="5"/>
      <c r="F60" s="5"/>
      <c r="G60" s="5"/>
      <c r="H60" s="5"/>
      <c r="I60" s="5"/>
      <c r="J60" s="5"/>
      <c r="K60" s="5"/>
      <c r="L60" s="5"/>
      <c r="M60" s="5"/>
    </row>
    <row r="61" spans="1:13" ht="15" customHeight="1" x14ac:dyDescent="0.25">
      <c r="A61" s="5"/>
      <c r="B61" s="5"/>
      <c r="C61" s="5"/>
      <c r="D61" s="5"/>
      <c r="E61" s="5"/>
      <c r="F61" s="5"/>
      <c r="G61" s="5"/>
      <c r="H61" s="5"/>
      <c r="I61" s="5"/>
      <c r="J61" s="5"/>
      <c r="K61" s="5"/>
      <c r="L61" s="5"/>
      <c r="M61" s="5"/>
    </row>
    <row r="62" spans="1:13" ht="15" customHeight="1" x14ac:dyDescent="0.25">
      <c r="A62" s="5"/>
      <c r="B62" s="5"/>
      <c r="C62" s="5"/>
      <c r="D62" s="5"/>
      <c r="E62" s="5"/>
      <c r="F62" s="5"/>
      <c r="G62" s="5"/>
      <c r="H62" s="5"/>
      <c r="I62" s="5"/>
      <c r="J62" s="5"/>
      <c r="K62" s="5"/>
      <c r="L62" s="5"/>
      <c r="M62" s="5"/>
    </row>
    <row r="63" spans="1:13" ht="15" customHeight="1" x14ac:dyDescent="0.25">
      <c r="A63" s="5"/>
      <c r="B63" s="5"/>
      <c r="C63" s="5"/>
      <c r="D63" s="5"/>
      <c r="E63" s="5"/>
      <c r="F63" s="5"/>
      <c r="G63" s="5"/>
      <c r="H63" s="5"/>
      <c r="I63" s="5"/>
      <c r="J63" s="5"/>
      <c r="K63" s="5"/>
      <c r="L63" s="5"/>
      <c r="M63" s="5"/>
    </row>
    <row r="64" spans="1:13" ht="15" customHeight="1" x14ac:dyDescent="0.25">
      <c r="A64" s="5"/>
      <c r="B64" s="5"/>
      <c r="C64" s="5"/>
      <c r="D64" s="5"/>
      <c r="E64" s="5"/>
      <c r="F64" s="5"/>
      <c r="G64" s="5"/>
      <c r="H64" s="5"/>
      <c r="I64" s="5"/>
      <c r="J64" s="5"/>
      <c r="K64" s="5"/>
      <c r="L64" s="5"/>
      <c r="M64" s="5"/>
    </row>
    <row r="65" spans="1:14" ht="15" customHeight="1" x14ac:dyDescent="0.25">
      <c r="A65" s="5"/>
      <c r="B65" s="5"/>
      <c r="C65" s="5"/>
      <c r="D65" s="5"/>
      <c r="E65" s="5"/>
      <c r="F65" s="5"/>
      <c r="G65" s="5"/>
      <c r="H65" s="5"/>
      <c r="I65" s="5"/>
      <c r="J65" s="5"/>
      <c r="K65" s="5"/>
      <c r="L65" s="5"/>
      <c r="M65" s="5"/>
    </row>
    <row r="66" spans="1:14" ht="15" customHeight="1" x14ac:dyDescent="0.25">
      <c r="A66" s="5"/>
      <c r="B66" s="5"/>
      <c r="C66" s="5"/>
      <c r="D66" s="5"/>
      <c r="E66" s="5"/>
      <c r="F66" s="5"/>
      <c r="G66" s="5"/>
      <c r="H66" s="5"/>
      <c r="I66" s="5"/>
      <c r="J66" s="5"/>
      <c r="K66" s="5"/>
      <c r="L66" s="5"/>
      <c r="M66" s="5"/>
    </row>
    <row r="67" spans="1:14" ht="15" customHeight="1" x14ac:dyDescent="0.25">
      <c r="A67" s="5"/>
      <c r="B67" s="5"/>
      <c r="C67" s="5"/>
      <c r="D67" s="5"/>
      <c r="E67" s="5"/>
      <c r="F67" s="5"/>
      <c r="G67" s="5"/>
      <c r="H67" s="5"/>
      <c r="I67" s="5"/>
      <c r="J67" s="5"/>
      <c r="K67" s="5"/>
      <c r="L67" s="5"/>
      <c r="M67" s="5"/>
    </row>
    <row r="68" spans="1:14" ht="15" customHeight="1" thickBot="1" x14ac:dyDescent="0.3">
      <c r="A68" s="5"/>
      <c r="B68" s="5"/>
      <c r="C68" s="5"/>
      <c r="D68" s="5"/>
      <c r="E68" s="5"/>
      <c r="F68" s="5"/>
      <c r="G68" s="5"/>
      <c r="H68" s="5"/>
      <c r="I68" s="5"/>
      <c r="J68" s="5"/>
      <c r="K68" s="5"/>
      <c r="L68" s="5"/>
      <c r="M68" s="5"/>
    </row>
    <row r="69" spans="1:14" ht="15" customHeight="1" thickBot="1" x14ac:dyDescent="0.3">
      <c r="A69" s="145"/>
      <c r="B69" s="626" t="s">
        <v>148</v>
      </c>
      <c r="C69" s="627"/>
      <c r="D69" s="628" t="str">
        <f>D14</f>
        <v>xxx</v>
      </c>
      <c r="E69" s="629"/>
      <c r="F69" s="629"/>
      <c r="G69" s="629"/>
      <c r="H69" s="629"/>
      <c r="I69" s="629"/>
      <c r="J69" s="630"/>
      <c r="K69" s="175"/>
      <c r="L69" s="175"/>
      <c r="M69" s="176"/>
      <c r="N69" s="146"/>
    </row>
    <row r="70" spans="1:14" ht="15" customHeight="1" thickBot="1" x14ac:dyDescent="0.3">
      <c r="A70" s="145"/>
      <c r="B70" s="145"/>
      <c r="C70" s="145"/>
      <c r="D70" s="145"/>
      <c r="E70" s="145"/>
      <c r="F70" s="145"/>
      <c r="G70" s="145"/>
      <c r="H70" s="145"/>
      <c r="I70" s="145"/>
      <c r="J70" s="145"/>
      <c r="K70" s="183"/>
      <c r="L70" s="183"/>
      <c r="M70" s="184"/>
      <c r="N70" s="146"/>
    </row>
    <row r="71" spans="1:14" ht="15" customHeight="1" thickBot="1" x14ac:dyDescent="0.3">
      <c r="A71" s="145"/>
      <c r="B71" s="721" t="s">
        <v>180</v>
      </c>
      <c r="C71" s="722"/>
      <c r="D71" s="722"/>
      <c r="E71" s="722"/>
      <c r="F71" s="722"/>
      <c r="G71" s="722"/>
      <c r="H71" s="722"/>
      <c r="I71" s="722"/>
      <c r="J71" s="723"/>
      <c r="K71" s="178"/>
      <c r="L71" s="178"/>
      <c r="M71" s="176"/>
      <c r="N71" s="145"/>
    </row>
    <row r="72" spans="1:14" ht="15" customHeight="1" thickBot="1" x14ac:dyDescent="0.3">
      <c r="A72" s="145"/>
      <c r="B72" s="145"/>
      <c r="C72" s="145"/>
      <c r="D72" s="145"/>
      <c r="E72" s="145"/>
      <c r="F72" s="145"/>
      <c r="G72" s="145"/>
      <c r="H72" s="145"/>
      <c r="I72" s="145"/>
      <c r="J72" s="145"/>
      <c r="K72" s="177"/>
      <c r="L72" s="177"/>
      <c r="M72" s="176"/>
      <c r="N72" s="145"/>
    </row>
    <row r="73" spans="1:14" ht="15" customHeight="1" x14ac:dyDescent="0.25">
      <c r="A73" s="145"/>
      <c r="B73" s="198" t="s">
        <v>173</v>
      </c>
      <c r="C73" s="185"/>
      <c r="D73" s="594" t="s">
        <v>213</v>
      </c>
      <c r="E73" s="594"/>
      <c r="F73" s="594"/>
      <c r="G73" s="148" t="s">
        <v>128</v>
      </c>
      <c r="H73" s="219">
        <v>2026</v>
      </c>
      <c r="I73" s="220">
        <v>2027</v>
      </c>
      <c r="J73" s="221">
        <v>2028</v>
      </c>
      <c r="K73" s="177"/>
      <c r="L73" s="177"/>
      <c r="M73" s="176"/>
      <c r="N73" s="145"/>
    </row>
    <row r="74" spans="1:14" ht="15" customHeight="1" thickBot="1" x14ac:dyDescent="0.3">
      <c r="A74" s="145"/>
      <c r="B74" s="153"/>
      <c r="C74" s="149"/>
      <c r="D74" s="595"/>
      <c r="E74" s="595"/>
      <c r="F74" s="595"/>
      <c r="G74" s="150"/>
      <c r="H74" s="222">
        <v>6</v>
      </c>
      <c r="I74" s="223">
        <v>12</v>
      </c>
      <c r="J74" s="224">
        <v>6</v>
      </c>
      <c r="K74" s="177"/>
      <c r="L74" s="177"/>
      <c r="M74" s="182"/>
      <c r="N74" s="145"/>
    </row>
    <row r="75" spans="1:14" ht="15" customHeight="1" x14ac:dyDescent="0.25">
      <c r="A75" s="145"/>
      <c r="B75" s="580" t="s">
        <v>149</v>
      </c>
      <c r="C75" s="581"/>
      <c r="D75" s="581"/>
      <c r="E75" s="581" t="s">
        <v>52</v>
      </c>
      <c r="F75" s="581"/>
      <c r="G75" s="584"/>
      <c r="H75" s="640">
        <f>SUM(H77:H80)</f>
        <v>0</v>
      </c>
      <c r="I75" s="640">
        <f>SUM(I77:I80)</f>
        <v>0</v>
      </c>
      <c r="J75" s="599">
        <f>SUM(J77:J80)</f>
        <v>0</v>
      </c>
      <c r="K75" s="179"/>
      <c r="L75" s="179"/>
      <c r="M75" s="176"/>
      <c r="N75" s="145"/>
    </row>
    <row r="76" spans="1:14" ht="15" customHeight="1" x14ac:dyDescent="0.25">
      <c r="A76" s="145"/>
      <c r="B76" s="582"/>
      <c r="C76" s="583"/>
      <c r="D76" s="583"/>
      <c r="E76" s="583"/>
      <c r="F76" s="583"/>
      <c r="G76" s="585"/>
      <c r="H76" s="641"/>
      <c r="I76" s="641"/>
      <c r="J76" s="600"/>
      <c r="K76" s="179"/>
      <c r="L76" s="179"/>
      <c r="M76" s="176"/>
      <c r="N76" s="145"/>
    </row>
    <row r="77" spans="1:14" ht="20.399999999999999" x14ac:dyDescent="0.25">
      <c r="A77" s="145"/>
      <c r="B77" s="635" t="s">
        <v>176</v>
      </c>
      <c r="C77" s="636"/>
      <c r="D77" s="636"/>
      <c r="E77" s="636"/>
      <c r="F77" s="200" t="s">
        <v>174</v>
      </c>
      <c r="G77" s="225" t="s">
        <v>175</v>
      </c>
      <c r="H77" s="152"/>
      <c r="I77" s="172"/>
      <c r="J77" s="166"/>
      <c r="K77" s="181"/>
      <c r="L77" s="181"/>
      <c r="M77" s="176"/>
      <c r="N77" s="145"/>
    </row>
    <row r="78" spans="1:14" ht="15" customHeight="1" x14ac:dyDescent="0.25">
      <c r="A78" s="145"/>
      <c r="B78" s="637" t="s">
        <v>177</v>
      </c>
      <c r="C78" s="638"/>
      <c r="D78" s="638"/>
      <c r="E78" s="639"/>
      <c r="F78" s="151">
        <v>0</v>
      </c>
      <c r="G78" s="201">
        <v>0</v>
      </c>
      <c r="H78" s="52">
        <v>0</v>
      </c>
      <c r="I78" s="53">
        <v>0</v>
      </c>
      <c r="J78" s="167">
        <v>0</v>
      </c>
      <c r="K78" s="179"/>
      <c r="L78" s="179"/>
      <c r="M78" s="176"/>
      <c r="N78" s="145"/>
    </row>
    <row r="79" spans="1:14" ht="15" customHeight="1" x14ac:dyDescent="0.25">
      <c r="A79" s="145"/>
      <c r="B79" s="637" t="s">
        <v>178</v>
      </c>
      <c r="C79" s="638"/>
      <c r="D79" s="638"/>
      <c r="E79" s="638"/>
      <c r="F79" s="151">
        <v>0</v>
      </c>
      <c r="G79" s="201">
        <v>0</v>
      </c>
      <c r="H79" s="52">
        <v>0</v>
      </c>
      <c r="I79" s="53">
        <v>0</v>
      </c>
      <c r="J79" s="167">
        <v>0</v>
      </c>
      <c r="K79" s="179"/>
      <c r="L79" s="179"/>
      <c r="M79" s="176"/>
      <c r="N79" s="145"/>
    </row>
    <row r="80" spans="1:14" ht="15" customHeight="1" thickBot="1" x14ac:dyDescent="0.3">
      <c r="A80" s="145"/>
      <c r="B80" s="637" t="s">
        <v>179</v>
      </c>
      <c r="C80" s="638"/>
      <c r="D80" s="638"/>
      <c r="E80" s="638"/>
      <c r="F80" s="151">
        <v>0</v>
      </c>
      <c r="G80" s="201">
        <v>0</v>
      </c>
      <c r="H80" s="52">
        <v>0</v>
      </c>
      <c r="I80" s="53">
        <v>0</v>
      </c>
      <c r="J80" s="167">
        <v>0</v>
      </c>
      <c r="K80" s="181"/>
      <c r="L80" s="181"/>
      <c r="M80" s="176"/>
      <c r="N80" s="145"/>
    </row>
    <row r="81" spans="1:14" ht="15" customHeight="1" x14ac:dyDescent="0.25">
      <c r="A81" s="145"/>
      <c r="B81" s="704" t="s">
        <v>150</v>
      </c>
      <c r="C81" s="705"/>
      <c r="D81" s="705"/>
      <c r="E81" s="581" t="s">
        <v>52</v>
      </c>
      <c r="F81" s="581"/>
      <c r="G81" s="584"/>
      <c r="H81" s="640">
        <f>SUM(H83:H85)</f>
        <v>0</v>
      </c>
      <c r="I81" s="640">
        <f>SUM(I83:I85)</f>
        <v>0</v>
      </c>
      <c r="J81" s="599">
        <f>SUM(J83:J85)</f>
        <v>0</v>
      </c>
      <c r="K81" s="179"/>
      <c r="L81" s="179"/>
      <c r="M81" s="176"/>
      <c r="N81" s="145"/>
    </row>
    <row r="82" spans="1:14" ht="15" customHeight="1" x14ac:dyDescent="0.25">
      <c r="A82" s="145"/>
      <c r="B82" s="706"/>
      <c r="C82" s="707"/>
      <c r="D82" s="707"/>
      <c r="E82" s="583"/>
      <c r="F82" s="583"/>
      <c r="G82" s="585"/>
      <c r="H82" s="641"/>
      <c r="I82" s="641"/>
      <c r="J82" s="600"/>
      <c r="K82" s="180"/>
      <c r="L82" s="180"/>
      <c r="M82" s="176"/>
      <c r="N82" s="145"/>
    </row>
    <row r="83" spans="1:14" ht="22.5" customHeight="1" x14ac:dyDescent="0.25">
      <c r="A83" s="145"/>
      <c r="B83" s="631" t="s">
        <v>151</v>
      </c>
      <c r="C83" s="632"/>
      <c r="D83" s="632"/>
      <c r="E83" s="622" t="s">
        <v>54</v>
      </c>
      <c r="F83" s="622"/>
      <c r="G83" s="623"/>
      <c r="H83" s="205">
        <v>0</v>
      </c>
      <c r="I83" s="205">
        <v>0</v>
      </c>
      <c r="J83" s="206">
        <v>0</v>
      </c>
      <c r="K83" s="179"/>
      <c r="L83" s="179"/>
      <c r="M83" s="176"/>
      <c r="N83" s="145"/>
    </row>
    <row r="84" spans="1:14" ht="15" customHeight="1" x14ac:dyDescent="0.25">
      <c r="A84" s="145"/>
      <c r="B84" s="633" t="s">
        <v>152</v>
      </c>
      <c r="C84" s="634"/>
      <c r="D84" s="634"/>
      <c r="E84" s="624" t="s">
        <v>53</v>
      </c>
      <c r="F84" s="624"/>
      <c r="G84" s="625"/>
      <c r="H84" s="53">
        <v>0</v>
      </c>
      <c r="I84" s="53">
        <v>0</v>
      </c>
      <c r="J84" s="167">
        <v>0</v>
      </c>
      <c r="K84" s="179"/>
      <c r="L84" s="179"/>
      <c r="M84" s="176"/>
      <c r="N84" s="145"/>
    </row>
    <row r="85" spans="1:14" s="199" customFormat="1" ht="49.8" customHeight="1" thickBot="1" x14ac:dyDescent="0.3">
      <c r="A85" s="204"/>
      <c r="B85" s="601" t="s">
        <v>182</v>
      </c>
      <c r="C85" s="602"/>
      <c r="D85" s="602"/>
      <c r="E85" s="603" t="s">
        <v>181</v>
      </c>
      <c r="F85" s="603"/>
      <c r="G85" s="604"/>
      <c r="H85" s="207">
        <f>ROUND((H78+H79)*10%,2)</f>
        <v>0</v>
      </c>
      <c r="I85" s="207">
        <f>ROUND((I78+I79)*10%,2)</f>
        <v>0</v>
      </c>
      <c r="J85" s="208">
        <f>ROUND((J78+J79)*10%,2)</f>
        <v>0</v>
      </c>
      <c r="K85" s="202"/>
      <c r="L85" s="202"/>
      <c r="M85" s="203"/>
      <c r="N85" s="204"/>
    </row>
    <row r="86" spans="1:14" ht="15" customHeight="1" x14ac:dyDescent="0.25">
      <c r="A86" s="145"/>
      <c r="B86" s="607" t="s">
        <v>183</v>
      </c>
      <c r="C86" s="594"/>
      <c r="D86" s="594"/>
      <c r="E86" s="594" t="s">
        <v>52</v>
      </c>
      <c r="F86" s="594"/>
      <c r="G86" s="605"/>
      <c r="H86" s="586">
        <f>H75+H81</f>
        <v>0</v>
      </c>
      <c r="I86" s="586">
        <f>I75+I81</f>
        <v>0</v>
      </c>
      <c r="J86" s="588">
        <f>J75+J81</f>
        <v>0</v>
      </c>
      <c r="K86" s="179"/>
      <c r="L86" s="179"/>
      <c r="M86" s="176"/>
      <c r="N86" s="145"/>
    </row>
    <row r="87" spans="1:14" ht="15" customHeight="1" thickBot="1" x14ac:dyDescent="0.3">
      <c r="A87" s="145"/>
      <c r="B87" s="608"/>
      <c r="C87" s="595"/>
      <c r="D87" s="595"/>
      <c r="E87" s="595"/>
      <c r="F87" s="595"/>
      <c r="G87" s="606"/>
      <c r="H87" s="587"/>
      <c r="I87" s="587"/>
      <c r="J87" s="589"/>
      <c r="K87" s="180"/>
      <c r="L87" s="180"/>
      <c r="M87" s="176"/>
      <c r="N87" s="145"/>
    </row>
    <row r="88" spans="1:14" ht="15" customHeight="1" x14ac:dyDescent="0.25">
      <c r="A88" s="145"/>
      <c r="B88" s="727" t="s">
        <v>153</v>
      </c>
      <c r="C88" s="728"/>
      <c r="D88" s="728"/>
      <c r="E88" s="712" t="s">
        <v>56</v>
      </c>
      <c r="F88" s="712"/>
      <c r="G88" s="713"/>
      <c r="H88" s="154">
        <f t="shared" ref="H88:J89" si="0">H100</f>
        <v>0</v>
      </c>
      <c r="I88" s="154">
        <f t="shared" si="0"/>
        <v>0</v>
      </c>
      <c r="J88" s="169">
        <f t="shared" si="0"/>
        <v>0</v>
      </c>
      <c r="K88" s="181"/>
      <c r="L88" s="181"/>
      <c r="M88" s="176"/>
      <c r="N88" s="145"/>
    </row>
    <row r="89" spans="1:14" ht="50.1" customHeight="1" thickBot="1" x14ac:dyDescent="0.3">
      <c r="A89" s="145"/>
      <c r="B89" s="609" t="s">
        <v>154</v>
      </c>
      <c r="C89" s="610"/>
      <c r="D89" s="610"/>
      <c r="E89" s="611" t="s">
        <v>125</v>
      </c>
      <c r="F89" s="611"/>
      <c r="G89" s="612"/>
      <c r="H89" s="155">
        <f t="shared" si="0"/>
        <v>0</v>
      </c>
      <c r="I89" s="155">
        <f t="shared" si="0"/>
        <v>0</v>
      </c>
      <c r="J89" s="170">
        <f t="shared" si="0"/>
        <v>0</v>
      </c>
      <c r="K89" s="181"/>
      <c r="L89" s="181"/>
      <c r="M89" s="176"/>
      <c r="N89" s="145"/>
    </row>
    <row r="90" spans="1:14" ht="15" customHeight="1" thickBot="1" x14ac:dyDescent="0.3">
      <c r="A90" s="145"/>
      <c r="B90" s="708" t="s">
        <v>155</v>
      </c>
      <c r="C90" s="709"/>
      <c r="D90" s="709"/>
      <c r="E90" s="709"/>
      <c r="F90" s="709"/>
      <c r="G90" s="710"/>
      <c r="H90" s="156">
        <f>SUM(H86:H89)</f>
        <v>0</v>
      </c>
      <c r="I90" s="156">
        <f>SUM(I86:I89)</f>
        <v>0</v>
      </c>
      <c r="J90" s="171">
        <f>SUM(J86:J89)</f>
        <v>0</v>
      </c>
      <c r="K90" s="179"/>
      <c r="L90" s="179"/>
      <c r="M90" s="176"/>
      <c r="N90" s="145"/>
    </row>
    <row r="91" spans="1:14" ht="15" customHeight="1" thickBot="1" x14ac:dyDescent="0.3">
      <c r="A91" s="147"/>
      <c r="B91" s="157"/>
      <c r="C91" s="157"/>
      <c r="D91" s="157"/>
      <c r="E91" s="157"/>
      <c r="F91" s="157"/>
      <c r="G91" s="157"/>
      <c r="H91" s="157"/>
      <c r="I91" s="157"/>
      <c r="J91" s="157"/>
      <c r="K91" s="179"/>
      <c r="L91" s="179"/>
      <c r="M91" s="176"/>
      <c r="N91" s="145"/>
    </row>
    <row r="92" spans="1:14" ht="15" customHeight="1" x14ac:dyDescent="0.25">
      <c r="A92" s="147"/>
      <c r="B92" s="590" t="s">
        <v>55</v>
      </c>
      <c r="C92" s="591"/>
      <c r="D92" s="594" t="s">
        <v>213</v>
      </c>
      <c r="E92" s="594"/>
      <c r="F92" s="594"/>
      <c r="G92" s="620" t="s">
        <v>128</v>
      </c>
      <c r="H92" s="219">
        <v>2026</v>
      </c>
      <c r="I92" s="220">
        <v>2027</v>
      </c>
      <c r="J92" s="221">
        <v>2028</v>
      </c>
      <c r="K92" s="179"/>
      <c r="L92" s="179"/>
      <c r="M92" s="176"/>
      <c r="N92" s="145"/>
    </row>
    <row r="93" spans="1:14" ht="15" customHeight="1" thickBot="1" x14ac:dyDescent="0.3">
      <c r="A93" s="145"/>
      <c r="B93" s="592"/>
      <c r="C93" s="593"/>
      <c r="D93" s="595"/>
      <c r="E93" s="595"/>
      <c r="F93" s="595"/>
      <c r="G93" s="621"/>
      <c r="H93" s="222">
        <f t="shared" ref="H92:J93" si="1">H74</f>
        <v>6</v>
      </c>
      <c r="I93" s="222">
        <f t="shared" si="1"/>
        <v>12</v>
      </c>
      <c r="J93" s="224">
        <f t="shared" si="1"/>
        <v>6</v>
      </c>
      <c r="K93" s="178"/>
      <c r="L93" s="178"/>
      <c r="M93" s="176"/>
      <c r="N93" s="145"/>
    </row>
    <row r="94" spans="1:14" ht="15" customHeight="1" x14ac:dyDescent="0.25">
      <c r="A94" s="145"/>
      <c r="B94" s="617" t="s">
        <v>184</v>
      </c>
      <c r="C94" s="618"/>
      <c r="D94" s="618"/>
      <c r="E94" s="618"/>
      <c r="F94" s="618"/>
      <c r="G94" s="619"/>
      <c r="H94" s="210">
        <f>ROUND((H99-H96)/2,2)</f>
        <v>0</v>
      </c>
      <c r="I94" s="210">
        <f>ROUND((I99-I96)/2,2)</f>
        <v>0</v>
      </c>
      <c r="J94" s="211">
        <f>ROUND((J99-J96)/2,2)</f>
        <v>0</v>
      </c>
      <c r="K94" s="180"/>
      <c r="L94" s="180"/>
      <c r="M94" s="176"/>
      <c r="N94" s="145"/>
    </row>
    <row r="95" spans="1:14" ht="15" customHeight="1" thickBot="1" x14ac:dyDescent="0.3">
      <c r="A95" s="145"/>
      <c r="B95" s="596" t="s">
        <v>185</v>
      </c>
      <c r="C95" s="597"/>
      <c r="D95" s="597"/>
      <c r="E95" s="597"/>
      <c r="F95" s="597"/>
      <c r="G95" s="598"/>
      <c r="H95" s="209">
        <f>H99-H96-H94</f>
        <v>0</v>
      </c>
      <c r="I95" s="209">
        <f>I99-I96-I94</f>
        <v>0</v>
      </c>
      <c r="J95" s="212">
        <f>J99-J96-J94</f>
        <v>0</v>
      </c>
      <c r="K95" s="180"/>
      <c r="L95" s="180"/>
      <c r="M95" s="176"/>
      <c r="N95" s="145"/>
    </row>
    <row r="96" spans="1:14" ht="15" customHeight="1" x14ac:dyDescent="0.25">
      <c r="A96" s="145"/>
      <c r="B96" s="613" t="s">
        <v>187</v>
      </c>
      <c r="C96" s="614"/>
      <c r="D96" s="615"/>
      <c r="E96" s="616"/>
      <c r="F96" s="614"/>
      <c r="G96" s="614"/>
      <c r="H96" s="158">
        <f>SUM(H97:H98)</f>
        <v>0</v>
      </c>
      <c r="I96" s="158">
        <f>SUM(I97:I98)</f>
        <v>0</v>
      </c>
      <c r="J96" s="173">
        <f>SUM(J97:J98)</f>
        <v>0</v>
      </c>
      <c r="K96" s="703" t="str">
        <f>IF((H102+I102+J102)*(H96+I96+J96+H100+I100+J100+H101+I101+J101)&lt;&gt;0,IF((1/(H102+I102+J102)*(H96+I96+J96+H100+I100+J100+H101+I101+J101))&lt;10%,1/(H102+I102+J102)*(H96+I96+J96+H100+I100+J100+H101+I101+J101),""),"")</f>
        <v/>
      </c>
      <c r="L96" s="703"/>
      <c r="M96" s="703"/>
      <c r="N96" s="145"/>
    </row>
    <row r="97" spans="1:14" ht="15" customHeight="1" x14ac:dyDescent="0.25">
      <c r="A97" s="145"/>
      <c r="B97" s="724" t="s">
        <v>186</v>
      </c>
      <c r="C97" s="725"/>
      <c r="D97" s="726"/>
      <c r="E97" s="624" t="s">
        <v>189</v>
      </c>
      <c r="F97" s="624"/>
      <c r="G97" s="625"/>
      <c r="H97" s="53">
        <v>0</v>
      </c>
      <c r="I97" s="53">
        <v>0</v>
      </c>
      <c r="J97" s="167">
        <v>0</v>
      </c>
      <c r="K97" s="181"/>
      <c r="L97" s="181"/>
      <c r="M97" s="176"/>
      <c r="N97" s="145"/>
    </row>
    <row r="98" spans="1:14" ht="22.5" customHeight="1" thickBot="1" x14ac:dyDescent="0.3">
      <c r="A98" s="145"/>
      <c r="B98" s="714" t="s">
        <v>188</v>
      </c>
      <c r="C98" s="715"/>
      <c r="D98" s="715"/>
      <c r="E98" s="611" t="s">
        <v>190</v>
      </c>
      <c r="F98" s="611"/>
      <c r="G98" s="612"/>
      <c r="H98" s="54">
        <v>0</v>
      </c>
      <c r="I98" s="54">
        <v>0</v>
      </c>
      <c r="J98" s="168">
        <v>0</v>
      </c>
      <c r="K98" s="181"/>
      <c r="L98" s="181"/>
      <c r="M98" s="176"/>
      <c r="N98" s="145"/>
    </row>
    <row r="99" spans="1:14" ht="15" customHeight="1" thickBot="1" x14ac:dyDescent="0.3">
      <c r="A99" s="145"/>
      <c r="B99" s="708" t="s">
        <v>156</v>
      </c>
      <c r="C99" s="709"/>
      <c r="D99" s="709"/>
      <c r="E99" s="709"/>
      <c r="F99" s="709"/>
      <c r="G99" s="710"/>
      <c r="H99" s="159">
        <f>H102-H101-H100</f>
        <v>0</v>
      </c>
      <c r="I99" s="159">
        <f>I102-I101-I100</f>
        <v>0</v>
      </c>
      <c r="J99" s="171">
        <f>J102-J101-J100</f>
        <v>0</v>
      </c>
      <c r="K99" s="181"/>
      <c r="L99" s="181"/>
      <c r="M99" s="176"/>
      <c r="N99" s="145"/>
    </row>
    <row r="100" spans="1:14" ht="15" customHeight="1" x14ac:dyDescent="0.25">
      <c r="A100" s="145"/>
      <c r="B100" s="711" t="s">
        <v>157</v>
      </c>
      <c r="C100" s="712"/>
      <c r="D100" s="712"/>
      <c r="E100" s="712" t="s">
        <v>56</v>
      </c>
      <c r="F100" s="712"/>
      <c r="G100" s="713"/>
      <c r="H100" s="160">
        <v>0</v>
      </c>
      <c r="I100" s="160">
        <v>0</v>
      </c>
      <c r="J100" s="174">
        <v>0</v>
      </c>
      <c r="K100" s="181"/>
      <c r="L100" s="181"/>
      <c r="M100" s="176"/>
      <c r="N100" s="145"/>
    </row>
    <row r="101" spans="1:14" ht="50.1" customHeight="1" thickBot="1" x14ac:dyDescent="0.3">
      <c r="A101" s="145"/>
      <c r="B101" s="714" t="s">
        <v>158</v>
      </c>
      <c r="C101" s="715"/>
      <c r="D101" s="715"/>
      <c r="E101" s="611" t="s">
        <v>125</v>
      </c>
      <c r="F101" s="611"/>
      <c r="G101" s="612"/>
      <c r="H101" s="54">
        <v>0</v>
      </c>
      <c r="I101" s="54">
        <v>0</v>
      </c>
      <c r="J101" s="168">
        <v>0</v>
      </c>
      <c r="K101" s="181"/>
      <c r="L101" s="181"/>
      <c r="M101" s="176"/>
      <c r="N101" s="145"/>
    </row>
    <row r="102" spans="1:14" ht="15" customHeight="1" thickBot="1" x14ac:dyDescent="0.3">
      <c r="A102" s="145"/>
      <c r="B102" s="716" t="s">
        <v>159</v>
      </c>
      <c r="C102" s="717"/>
      <c r="D102" s="717"/>
      <c r="E102" s="717"/>
      <c r="F102" s="717"/>
      <c r="G102" s="718"/>
      <c r="H102" s="159">
        <f>H90</f>
        <v>0</v>
      </c>
      <c r="I102" s="159">
        <f>I90</f>
        <v>0</v>
      </c>
      <c r="J102" s="171">
        <f>J90</f>
        <v>0</v>
      </c>
      <c r="K102" s="179"/>
      <c r="L102" s="179"/>
      <c r="M102" s="176"/>
      <c r="N102" s="145"/>
    </row>
    <row r="103" spans="1:14" ht="15" customHeight="1" x14ac:dyDescent="0.3">
      <c r="B103" s="161" t="str">
        <f>IF(H90&lt;&gt;H102,"Achtung: Ausgaben ≠ Einnahmen!!!",IF(I90&lt;&gt;I102,"Achtung: Ausgaben ≠ Einnahmen!!!",IF(J90&lt;&gt;J102,"Achtung: Ausgaben ≠ Einnahmen!!!","")))</f>
        <v/>
      </c>
      <c r="C103" s="146"/>
      <c r="D103" s="146"/>
      <c r="E103" s="146"/>
      <c r="F103" s="146"/>
      <c r="G103" s="146"/>
      <c r="H103" s="146"/>
      <c r="I103" s="162"/>
      <c r="J103" s="162"/>
      <c r="K103" s="147"/>
      <c r="L103" s="147"/>
      <c r="M103" s="146"/>
      <c r="N103" s="146"/>
    </row>
    <row r="104" spans="1:14" ht="15" customHeight="1" x14ac:dyDescent="0.3">
      <c r="B104" s="146"/>
      <c r="C104" s="146"/>
      <c r="D104" s="146"/>
      <c r="E104" s="146"/>
      <c r="F104" s="146"/>
      <c r="G104" s="146"/>
      <c r="H104" s="163"/>
      <c r="I104" s="146"/>
      <c r="J104" s="146"/>
      <c r="K104" s="147"/>
      <c r="L104" s="147"/>
      <c r="M104" s="146"/>
      <c r="N104" s="146"/>
    </row>
    <row r="105" spans="1:14" ht="15" customHeight="1" x14ac:dyDescent="0.25">
      <c r="B105" s="719" t="s">
        <v>160</v>
      </c>
      <c r="C105" s="719"/>
      <c r="D105" s="719"/>
      <c r="E105" s="146"/>
      <c r="F105" s="146"/>
      <c r="G105" s="146"/>
      <c r="H105" s="146"/>
      <c r="I105" s="146"/>
      <c r="J105" s="146"/>
      <c r="K105" s="147"/>
      <c r="L105" s="147"/>
      <c r="M105" s="146"/>
      <c r="N105" s="146"/>
    </row>
    <row r="106" spans="1:14" ht="15" customHeight="1" x14ac:dyDescent="0.25">
      <c r="B106" s="720"/>
      <c r="C106" s="720"/>
      <c r="D106" s="720"/>
      <c r="F106" s="164"/>
      <c r="G106" s="164"/>
      <c r="H106" s="164"/>
      <c r="I106" s="164"/>
      <c r="J106" s="165"/>
      <c r="K106" s="147"/>
      <c r="L106" s="147"/>
      <c r="M106" s="146"/>
      <c r="N106" s="146"/>
    </row>
    <row r="107" spans="1:14" ht="15" customHeight="1" x14ac:dyDescent="0.25">
      <c r="B107" s="1" t="s">
        <v>161</v>
      </c>
      <c r="F107" s="1" t="s">
        <v>5</v>
      </c>
      <c r="K107" s="147"/>
      <c r="L107" s="147"/>
      <c r="M107" s="146"/>
      <c r="N107" s="146"/>
    </row>
    <row r="108" spans="1:14" ht="15" customHeight="1" x14ac:dyDescent="0.25">
      <c r="K108" s="146"/>
      <c r="L108" s="146"/>
      <c r="M108" s="146"/>
      <c r="N108" s="146"/>
    </row>
  </sheetData>
  <sheetProtection algorithmName="SHA-512" hashValue="mIvtK5dMuR/4/ouvQ6j0AzEySUmvGENuenh5cbAq5wx6LFxsLzARwS/DNEE+1xG5ZePSW2FC4QcXU2xFrJMcIA==" saltValue="Yptk1MEHu2aM6xUA0fgbDw==" spinCount="100000" sheet="1" objects="1" scenarios="1"/>
  <mergeCells count="66">
    <mergeCell ref="B69:C69"/>
    <mergeCell ref="D69:J69"/>
    <mergeCell ref="B1:M6"/>
    <mergeCell ref="B8:M9"/>
    <mergeCell ref="B10:M12"/>
    <mergeCell ref="B14:C17"/>
    <mergeCell ref="D14:M17"/>
    <mergeCell ref="B18:C19"/>
    <mergeCell ref="D18:G19"/>
    <mergeCell ref="H18:M19"/>
    <mergeCell ref="B20:C23"/>
    <mergeCell ref="D20:M23"/>
    <mergeCell ref="B24:I25"/>
    <mergeCell ref="B26:C33"/>
    <mergeCell ref="D26:M33"/>
    <mergeCell ref="B71:J71"/>
    <mergeCell ref="D73:F74"/>
    <mergeCell ref="B75:D76"/>
    <mergeCell ref="E75:G76"/>
    <mergeCell ref="H75:H76"/>
    <mergeCell ref="I75:I76"/>
    <mergeCell ref="J75:J76"/>
    <mergeCell ref="B84:D84"/>
    <mergeCell ref="E84:G84"/>
    <mergeCell ref="B77:E77"/>
    <mergeCell ref="B78:E78"/>
    <mergeCell ref="B79:E79"/>
    <mergeCell ref="B80:E80"/>
    <mergeCell ref="B81:D82"/>
    <mergeCell ref="E81:G82"/>
    <mergeCell ref="H81:H82"/>
    <mergeCell ref="I81:I82"/>
    <mergeCell ref="J81:J82"/>
    <mergeCell ref="B83:D83"/>
    <mergeCell ref="E83:G83"/>
    <mergeCell ref="B90:G90"/>
    <mergeCell ref="B85:D85"/>
    <mergeCell ref="E85:G85"/>
    <mergeCell ref="B86:D87"/>
    <mergeCell ref="E86:G87"/>
    <mergeCell ref="J86:J87"/>
    <mergeCell ref="B88:D88"/>
    <mergeCell ref="E88:G88"/>
    <mergeCell ref="B89:D89"/>
    <mergeCell ref="E89:G89"/>
    <mergeCell ref="H86:H87"/>
    <mergeCell ref="I86:I87"/>
    <mergeCell ref="B92:C93"/>
    <mergeCell ref="D92:F93"/>
    <mergeCell ref="G92:G93"/>
    <mergeCell ref="B94:G94"/>
    <mergeCell ref="B95:G95"/>
    <mergeCell ref="B105:D106"/>
    <mergeCell ref="K96:M96"/>
    <mergeCell ref="B97:D97"/>
    <mergeCell ref="E97:G97"/>
    <mergeCell ref="B98:D98"/>
    <mergeCell ref="E98:G98"/>
    <mergeCell ref="B99:G99"/>
    <mergeCell ref="B96:D96"/>
    <mergeCell ref="E96:G96"/>
    <mergeCell ref="B100:D100"/>
    <mergeCell ref="E100:G100"/>
    <mergeCell ref="B101:D101"/>
    <mergeCell ref="E101:G101"/>
    <mergeCell ref="B102:G102"/>
  </mergeCells>
  <dataValidations count="1">
    <dataValidation type="list" allowBlank="1" showInputMessage="1" showErrorMessage="1" sqref="D18:G19">
      <formula1>"SR I = Teilraum Innere Stadt,SR II = Teilraum Hallescher Norden,SR III = Teilraum Hallescher Osten,SR IV = Teilraum Hallescher Süden,SR V = Teilraum Hallescher Westen,SRÜ = sozialraumübergreifend = Stadtweite Angebote"</formula1>
    </dataValidation>
  </dataValidations>
  <pageMargins left="0.70866141732283472" right="0.70866141732283472" top="0.78740157480314965" bottom="0.78740157480314965" header="0.31496062992125984" footer="0.31496062992125984"/>
  <pageSetup paperSize="9" scale="66" orientation="portrait" verticalDpi="0" r:id="rId1"/>
  <rowBreaks count="1" manualBreakCount="1">
    <brk id="67"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8"/>
  <sheetViews>
    <sheetView showGridLines="0" showRowColHeaders="0" view="pageBreakPreview" zoomScaleNormal="100" zoomScaleSheetLayoutView="100" workbookViewId="0">
      <selection activeCell="H73" sqref="H73:J73"/>
    </sheetView>
  </sheetViews>
  <sheetFormatPr baseColWidth="10" defaultColWidth="11.44140625" defaultRowHeight="15" customHeight="1" x14ac:dyDescent="0.25"/>
  <cols>
    <col min="1" max="1" width="2.5546875" style="1" customWidth="1"/>
    <col min="2" max="10" width="11.44140625" style="1"/>
    <col min="11" max="13" width="8" style="1" customWidth="1"/>
    <col min="14" max="14" width="2.5546875" style="1" customWidth="1"/>
    <col min="15" max="16384" width="11.44140625" style="1"/>
  </cols>
  <sheetData>
    <row r="1" spans="1:13" ht="15" customHeight="1" x14ac:dyDescent="0.25">
      <c r="A1" s="5"/>
      <c r="B1" s="258"/>
      <c r="C1" s="258"/>
      <c r="D1" s="258"/>
      <c r="E1" s="258"/>
      <c r="F1" s="258"/>
      <c r="G1" s="258"/>
      <c r="H1" s="258"/>
      <c r="I1" s="258"/>
      <c r="J1" s="258"/>
      <c r="K1" s="258"/>
      <c r="L1" s="258"/>
      <c r="M1" s="258"/>
    </row>
    <row r="2" spans="1:13" ht="15" customHeight="1" x14ac:dyDescent="0.25">
      <c r="A2" s="5"/>
      <c r="B2" s="258"/>
      <c r="C2" s="258"/>
      <c r="D2" s="258"/>
      <c r="E2" s="258"/>
      <c r="F2" s="258"/>
      <c r="G2" s="258"/>
      <c r="H2" s="258"/>
      <c r="I2" s="258"/>
      <c r="J2" s="258"/>
      <c r="K2" s="258"/>
      <c r="L2" s="258"/>
      <c r="M2" s="258"/>
    </row>
    <row r="3" spans="1:13" ht="15" customHeight="1" x14ac:dyDescent="0.25">
      <c r="A3" s="5"/>
      <c r="B3" s="258"/>
      <c r="C3" s="258"/>
      <c r="D3" s="258"/>
      <c r="E3" s="258"/>
      <c r="F3" s="258"/>
      <c r="G3" s="258"/>
      <c r="H3" s="258"/>
      <c r="I3" s="258"/>
      <c r="J3" s="258"/>
      <c r="K3" s="258"/>
      <c r="L3" s="258"/>
      <c r="M3" s="258"/>
    </row>
    <row r="4" spans="1:13" ht="15" customHeight="1" x14ac:dyDescent="0.25">
      <c r="A4" s="5"/>
      <c r="B4" s="258"/>
      <c r="C4" s="258"/>
      <c r="D4" s="258"/>
      <c r="E4" s="258"/>
      <c r="F4" s="258"/>
      <c r="G4" s="258"/>
      <c r="H4" s="258"/>
      <c r="I4" s="258"/>
      <c r="J4" s="258"/>
      <c r="K4" s="258"/>
      <c r="L4" s="258"/>
      <c r="M4" s="258"/>
    </row>
    <row r="5" spans="1:13" ht="15" customHeight="1" x14ac:dyDescent="0.25">
      <c r="A5" s="5"/>
      <c r="B5" s="258"/>
      <c r="C5" s="258"/>
      <c r="D5" s="258"/>
      <c r="E5" s="258"/>
      <c r="F5" s="258"/>
      <c r="G5" s="258"/>
      <c r="H5" s="258"/>
      <c r="I5" s="258"/>
      <c r="J5" s="258"/>
      <c r="K5" s="258"/>
      <c r="L5" s="258"/>
      <c r="M5" s="258"/>
    </row>
    <row r="6" spans="1:13" ht="15" customHeight="1" x14ac:dyDescent="0.25">
      <c r="A6" s="5"/>
      <c r="B6" s="258"/>
      <c r="C6" s="258"/>
      <c r="D6" s="258"/>
      <c r="E6" s="258"/>
      <c r="F6" s="258"/>
      <c r="G6" s="258"/>
      <c r="H6" s="258"/>
      <c r="I6" s="258"/>
      <c r="J6" s="258"/>
      <c r="K6" s="258"/>
      <c r="L6" s="258"/>
      <c r="M6" s="258"/>
    </row>
    <row r="7" spans="1:13" ht="15" customHeight="1" thickBot="1" x14ac:dyDescent="0.3">
      <c r="A7" s="5"/>
      <c r="B7" s="5"/>
      <c r="C7" s="5"/>
      <c r="D7" s="5"/>
      <c r="E7" s="5"/>
      <c r="F7" s="5"/>
      <c r="G7" s="5"/>
      <c r="H7" s="5"/>
      <c r="I7" s="5"/>
      <c r="J7" s="5"/>
      <c r="K7" s="5"/>
      <c r="L7" s="5"/>
      <c r="M7" s="5"/>
    </row>
    <row r="8" spans="1:13" ht="15" customHeight="1" x14ac:dyDescent="0.25">
      <c r="A8" s="5"/>
      <c r="B8" s="642" t="s">
        <v>194</v>
      </c>
      <c r="C8" s="643"/>
      <c r="D8" s="643"/>
      <c r="E8" s="643"/>
      <c r="F8" s="643"/>
      <c r="G8" s="643"/>
      <c r="H8" s="643"/>
      <c r="I8" s="643"/>
      <c r="J8" s="643"/>
      <c r="K8" s="643"/>
      <c r="L8" s="644"/>
      <c r="M8" s="645"/>
    </row>
    <row r="9" spans="1:13" ht="15" customHeight="1" x14ac:dyDescent="0.25">
      <c r="A9" s="5"/>
      <c r="B9" s="646"/>
      <c r="C9" s="647"/>
      <c r="D9" s="647"/>
      <c r="E9" s="647"/>
      <c r="F9" s="647"/>
      <c r="G9" s="647"/>
      <c r="H9" s="647"/>
      <c r="I9" s="647"/>
      <c r="J9" s="647"/>
      <c r="K9" s="647"/>
      <c r="L9" s="648"/>
      <c r="M9" s="649"/>
    </row>
    <row r="10" spans="1:13" ht="15" customHeight="1" x14ac:dyDescent="0.25">
      <c r="A10" s="5"/>
      <c r="B10" s="650" t="s">
        <v>211</v>
      </c>
      <c r="C10" s="651"/>
      <c r="D10" s="651"/>
      <c r="E10" s="651"/>
      <c r="F10" s="651"/>
      <c r="G10" s="651"/>
      <c r="H10" s="651"/>
      <c r="I10" s="651"/>
      <c r="J10" s="651"/>
      <c r="K10" s="651"/>
      <c r="L10" s="651"/>
      <c r="M10" s="652"/>
    </row>
    <row r="11" spans="1:13" ht="15" customHeight="1" x14ac:dyDescent="0.25">
      <c r="A11" s="5"/>
      <c r="B11" s="653"/>
      <c r="C11" s="654"/>
      <c r="D11" s="654"/>
      <c r="E11" s="654"/>
      <c r="F11" s="654"/>
      <c r="G11" s="654"/>
      <c r="H11" s="654"/>
      <c r="I11" s="654"/>
      <c r="J11" s="654"/>
      <c r="K11" s="654"/>
      <c r="L11" s="654"/>
      <c r="M11" s="655"/>
    </row>
    <row r="12" spans="1:13" ht="15" customHeight="1" thickBot="1" x14ac:dyDescent="0.3">
      <c r="A12" s="5"/>
      <c r="B12" s="656"/>
      <c r="C12" s="657"/>
      <c r="D12" s="657"/>
      <c r="E12" s="657"/>
      <c r="F12" s="657"/>
      <c r="G12" s="657"/>
      <c r="H12" s="657"/>
      <c r="I12" s="657"/>
      <c r="J12" s="657"/>
      <c r="K12" s="657"/>
      <c r="L12" s="657"/>
      <c r="M12" s="658"/>
    </row>
    <row r="13" spans="1:13" ht="15" customHeight="1" thickBot="1" x14ac:dyDescent="0.3">
      <c r="A13" s="5"/>
      <c r="B13" s="5"/>
      <c r="C13" s="5"/>
      <c r="D13" s="5"/>
      <c r="E13" s="5"/>
      <c r="F13" s="5"/>
      <c r="G13" s="5"/>
      <c r="H13" s="5"/>
      <c r="I13" s="5"/>
      <c r="J13" s="5"/>
      <c r="K13" s="5"/>
      <c r="L13" s="5"/>
      <c r="M13" s="5"/>
    </row>
    <row r="14" spans="1:13" ht="15" customHeight="1" x14ac:dyDescent="0.25">
      <c r="A14" s="5"/>
      <c r="B14" s="659" t="s">
        <v>92</v>
      </c>
      <c r="C14" s="660"/>
      <c r="D14" s="665" t="s">
        <v>45</v>
      </c>
      <c r="E14" s="666"/>
      <c r="F14" s="666"/>
      <c r="G14" s="666"/>
      <c r="H14" s="666"/>
      <c r="I14" s="666"/>
      <c r="J14" s="666"/>
      <c r="K14" s="666"/>
      <c r="L14" s="666"/>
      <c r="M14" s="667"/>
    </row>
    <row r="15" spans="1:13" ht="15" customHeight="1" x14ac:dyDescent="0.25">
      <c r="A15" s="5"/>
      <c r="B15" s="661"/>
      <c r="C15" s="662"/>
      <c r="D15" s="668"/>
      <c r="E15" s="669"/>
      <c r="F15" s="669"/>
      <c r="G15" s="669"/>
      <c r="H15" s="669"/>
      <c r="I15" s="669"/>
      <c r="J15" s="669"/>
      <c r="K15" s="669"/>
      <c r="L15" s="669"/>
      <c r="M15" s="670"/>
    </row>
    <row r="16" spans="1:13" ht="15" customHeight="1" x14ac:dyDescent="0.25">
      <c r="A16" s="5"/>
      <c r="B16" s="661"/>
      <c r="C16" s="662"/>
      <c r="D16" s="668"/>
      <c r="E16" s="669"/>
      <c r="F16" s="669"/>
      <c r="G16" s="669"/>
      <c r="H16" s="669"/>
      <c r="I16" s="669"/>
      <c r="J16" s="669"/>
      <c r="K16" s="669"/>
      <c r="L16" s="669"/>
      <c r="M16" s="670"/>
    </row>
    <row r="17" spans="1:13" ht="15" customHeight="1" x14ac:dyDescent="0.25">
      <c r="A17" s="5"/>
      <c r="B17" s="663"/>
      <c r="C17" s="664"/>
      <c r="D17" s="671"/>
      <c r="E17" s="672"/>
      <c r="F17" s="672"/>
      <c r="G17" s="672"/>
      <c r="H17" s="672"/>
      <c r="I17" s="672"/>
      <c r="J17" s="672"/>
      <c r="K17" s="672"/>
      <c r="L17" s="672"/>
      <c r="M17" s="673"/>
    </row>
    <row r="18" spans="1:13" ht="15" customHeight="1" x14ac:dyDescent="0.25">
      <c r="A18" s="5"/>
      <c r="B18" s="693" t="s">
        <v>49</v>
      </c>
      <c r="C18" s="694"/>
      <c r="D18" s="674"/>
      <c r="E18" s="675"/>
      <c r="F18" s="675"/>
      <c r="G18" s="676"/>
      <c r="H18" s="683"/>
      <c r="I18" s="683"/>
      <c r="J18" s="683"/>
      <c r="K18" s="683"/>
      <c r="L18" s="684"/>
      <c r="M18" s="685"/>
    </row>
    <row r="19" spans="1:13" ht="15" customHeight="1" x14ac:dyDescent="0.25">
      <c r="A19" s="5"/>
      <c r="B19" s="663"/>
      <c r="C19" s="664"/>
      <c r="D19" s="677"/>
      <c r="E19" s="678"/>
      <c r="F19" s="678"/>
      <c r="G19" s="679"/>
      <c r="H19" s="683"/>
      <c r="I19" s="683"/>
      <c r="J19" s="683"/>
      <c r="K19" s="683"/>
      <c r="L19" s="684"/>
      <c r="M19" s="685"/>
    </row>
    <row r="20" spans="1:13" ht="15" customHeight="1" x14ac:dyDescent="0.25">
      <c r="A20" s="5"/>
      <c r="B20" s="689" t="s">
        <v>50</v>
      </c>
      <c r="C20" s="392"/>
      <c r="D20" s="680"/>
      <c r="E20" s="681"/>
      <c r="F20" s="681"/>
      <c r="G20" s="681"/>
      <c r="H20" s="681"/>
      <c r="I20" s="681"/>
      <c r="J20" s="681"/>
      <c r="K20" s="681"/>
      <c r="L20" s="681"/>
      <c r="M20" s="682"/>
    </row>
    <row r="21" spans="1:13" ht="15" customHeight="1" x14ac:dyDescent="0.25">
      <c r="A21" s="5"/>
      <c r="B21" s="690"/>
      <c r="C21" s="691"/>
      <c r="D21" s="668"/>
      <c r="E21" s="669"/>
      <c r="F21" s="669"/>
      <c r="G21" s="669"/>
      <c r="H21" s="669"/>
      <c r="I21" s="669"/>
      <c r="J21" s="669"/>
      <c r="K21" s="669"/>
      <c r="L21" s="669"/>
      <c r="M21" s="670"/>
    </row>
    <row r="22" spans="1:13" ht="15" customHeight="1" x14ac:dyDescent="0.25">
      <c r="A22" s="5"/>
      <c r="B22" s="690"/>
      <c r="C22" s="691"/>
      <c r="D22" s="668"/>
      <c r="E22" s="669"/>
      <c r="F22" s="669"/>
      <c r="G22" s="669"/>
      <c r="H22" s="669"/>
      <c r="I22" s="669"/>
      <c r="J22" s="669"/>
      <c r="K22" s="669"/>
      <c r="L22" s="669"/>
      <c r="M22" s="670"/>
    </row>
    <row r="23" spans="1:13" ht="15" customHeight="1" x14ac:dyDescent="0.25">
      <c r="A23" s="5"/>
      <c r="B23" s="692"/>
      <c r="C23" s="395"/>
      <c r="D23" s="671"/>
      <c r="E23" s="672"/>
      <c r="F23" s="672"/>
      <c r="G23" s="672"/>
      <c r="H23" s="672"/>
      <c r="I23" s="672"/>
      <c r="J23" s="672"/>
      <c r="K23" s="672"/>
      <c r="L23" s="672"/>
      <c r="M23" s="673"/>
    </row>
    <row r="24" spans="1:13" ht="15" customHeight="1" x14ac:dyDescent="0.25">
      <c r="A24" s="5"/>
      <c r="B24" s="697" t="s">
        <v>192</v>
      </c>
      <c r="C24" s="698"/>
      <c r="D24" s="698"/>
      <c r="E24" s="698"/>
      <c r="F24" s="698"/>
      <c r="G24" s="698"/>
      <c r="H24" s="698"/>
      <c r="I24" s="699"/>
      <c r="J24" s="213" t="str">
        <f>CONCATENATE(TEXT(G78,"0,00")," h/Wo. + ",TEXT(G79,"0,00")," h/Wo.")</f>
        <v>0,00 h/Wo. + 0,00 h/Wo.</v>
      </c>
      <c r="K24" s="214"/>
      <c r="L24" s="214"/>
      <c r="M24" s="215"/>
    </row>
    <row r="25" spans="1:13" ht="15" customHeight="1" x14ac:dyDescent="0.25">
      <c r="A25" s="5"/>
      <c r="B25" s="700"/>
      <c r="C25" s="701"/>
      <c r="D25" s="701"/>
      <c r="E25" s="701"/>
      <c r="F25" s="701"/>
      <c r="G25" s="701"/>
      <c r="H25" s="701"/>
      <c r="I25" s="702"/>
      <c r="J25" s="216" t="str">
        <f>CONCATENATE(TEXT(G80,"0,00")," h/Wo")</f>
        <v>0,00 h/Wo</v>
      </c>
      <c r="K25" s="217"/>
      <c r="L25" s="217"/>
      <c r="M25" s="218"/>
    </row>
    <row r="26" spans="1:13" ht="15" customHeight="1" x14ac:dyDescent="0.25">
      <c r="A26" s="5"/>
      <c r="B26" s="689" t="s">
        <v>51</v>
      </c>
      <c r="C26" s="392"/>
      <c r="D26" s="680"/>
      <c r="E26" s="681"/>
      <c r="F26" s="681"/>
      <c r="G26" s="681"/>
      <c r="H26" s="681"/>
      <c r="I26" s="681"/>
      <c r="J26" s="681"/>
      <c r="K26" s="681"/>
      <c r="L26" s="681"/>
      <c r="M26" s="682"/>
    </row>
    <row r="27" spans="1:13" ht="15" customHeight="1" x14ac:dyDescent="0.25">
      <c r="A27" s="5"/>
      <c r="B27" s="690"/>
      <c r="C27" s="691"/>
      <c r="D27" s="668"/>
      <c r="E27" s="669"/>
      <c r="F27" s="669"/>
      <c r="G27" s="669"/>
      <c r="H27" s="669"/>
      <c r="I27" s="669"/>
      <c r="J27" s="669"/>
      <c r="K27" s="669"/>
      <c r="L27" s="669"/>
      <c r="M27" s="670"/>
    </row>
    <row r="28" spans="1:13" ht="15" customHeight="1" x14ac:dyDescent="0.25">
      <c r="A28" s="5"/>
      <c r="B28" s="690"/>
      <c r="C28" s="691"/>
      <c r="D28" s="668"/>
      <c r="E28" s="669"/>
      <c r="F28" s="669"/>
      <c r="G28" s="669"/>
      <c r="H28" s="669"/>
      <c r="I28" s="669"/>
      <c r="J28" s="669"/>
      <c r="K28" s="669"/>
      <c r="L28" s="669"/>
      <c r="M28" s="670"/>
    </row>
    <row r="29" spans="1:13" ht="15" customHeight="1" x14ac:dyDescent="0.25">
      <c r="A29" s="5"/>
      <c r="B29" s="690"/>
      <c r="C29" s="691"/>
      <c r="D29" s="668"/>
      <c r="E29" s="669"/>
      <c r="F29" s="669"/>
      <c r="G29" s="669"/>
      <c r="H29" s="669"/>
      <c r="I29" s="669"/>
      <c r="J29" s="669"/>
      <c r="K29" s="669"/>
      <c r="L29" s="669"/>
      <c r="M29" s="670"/>
    </row>
    <row r="30" spans="1:13" ht="15" customHeight="1" x14ac:dyDescent="0.25">
      <c r="A30" s="5"/>
      <c r="B30" s="690"/>
      <c r="C30" s="691"/>
      <c r="D30" s="668"/>
      <c r="E30" s="669"/>
      <c r="F30" s="669"/>
      <c r="G30" s="669"/>
      <c r="H30" s="669"/>
      <c r="I30" s="669"/>
      <c r="J30" s="669"/>
      <c r="K30" s="669"/>
      <c r="L30" s="669"/>
      <c r="M30" s="670"/>
    </row>
    <row r="31" spans="1:13" ht="15" customHeight="1" x14ac:dyDescent="0.25">
      <c r="A31" s="5"/>
      <c r="B31" s="690"/>
      <c r="C31" s="691"/>
      <c r="D31" s="668"/>
      <c r="E31" s="669"/>
      <c r="F31" s="669"/>
      <c r="G31" s="669"/>
      <c r="H31" s="669"/>
      <c r="I31" s="669"/>
      <c r="J31" s="669"/>
      <c r="K31" s="669"/>
      <c r="L31" s="669"/>
      <c r="M31" s="670"/>
    </row>
    <row r="32" spans="1:13" ht="15" customHeight="1" x14ac:dyDescent="0.25">
      <c r="A32" s="5"/>
      <c r="B32" s="690"/>
      <c r="C32" s="691"/>
      <c r="D32" s="668"/>
      <c r="E32" s="669"/>
      <c r="F32" s="669"/>
      <c r="G32" s="669"/>
      <c r="H32" s="669"/>
      <c r="I32" s="669"/>
      <c r="J32" s="669"/>
      <c r="K32" s="669"/>
      <c r="L32" s="669"/>
      <c r="M32" s="670"/>
    </row>
    <row r="33" spans="1:13" ht="15" customHeight="1" thickBot="1" x14ac:dyDescent="0.3">
      <c r="A33" s="5"/>
      <c r="B33" s="695"/>
      <c r="C33" s="696"/>
      <c r="D33" s="686"/>
      <c r="E33" s="687"/>
      <c r="F33" s="687"/>
      <c r="G33" s="687"/>
      <c r="H33" s="687"/>
      <c r="I33" s="687"/>
      <c r="J33" s="687"/>
      <c r="K33" s="687"/>
      <c r="L33" s="687"/>
      <c r="M33" s="688"/>
    </row>
    <row r="34" spans="1:13" ht="15" customHeight="1" x14ac:dyDescent="0.25">
      <c r="A34" s="5"/>
      <c r="B34" s="5"/>
      <c r="C34" s="5"/>
      <c r="D34" s="5"/>
      <c r="E34" s="5"/>
      <c r="F34" s="5"/>
      <c r="G34" s="5"/>
      <c r="H34" s="5"/>
      <c r="I34" s="5"/>
      <c r="J34" s="5"/>
      <c r="K34" s="5"/>
      <c r="L34" s="5"/>
      <c r="M34" s="5"/>
    </row>
    <row r="35" spans="1:13" ht="15" customHeight="1" x14ac:dyDescent="0.25">
      <c r="A35" s="5"/>
      <c r="B35" s="5"/>
      <c r="C35" s="5"/>
      <c r="D35" s="5"/>
      <c r="E35" s="5"/>
      <c r="F35" s="5"/>
      <c r="G35" s="5"/>
      <c r="H35" s="5"/>
      <c r="I35" s="5"/>
      <c r="J35" s="5"/>
      <c r="K35" s="5"/>
      <c r="L35" s="5"/>
      <c r="M35" s="5"/>
    </row>
    <row r="36" spans="1:13" ht="15" customHeight="1" x14ac:dyDescent="0.25">
      <c r="A36" s="5"/>
      <c r="B36" s="5"/>
      <c r="C36" s="5"/>
      <c r="D36" s="5"/>
      <c r="E36" s="5"/>
      <c r="F36" s="5"/>
      <c r="G36" s="5"/>
      <c r="H36" s="5"/>
      <c r="I36" s="5"/>
      <c r="J36" s="5"/>
      <c r="K36" s="5"/>
      <c r="L36" s="5"/>
      <c r="M36" s="5"/>
    </row>
    <row r="37" spans="1:13" ht="15" customHeight="1" x14ac:dyDescent="0.25">
      <c r="A37" s="5"/>
      <c r="B37" s="5"/>
      <c r="C37" s="5"/>
      <c r="D37" s="5"/>
      <c r="E37" s="5"/>
      <c r="F37" s="5"/>
      <c r="G37" s="5"/>
      <c r="H37" s="5"/>
      <c r="I37" s="5"/>
      <c r="J37" s="5"/>
      <c r="K37" s="5"/>
      <c r="L37" s="5"/>
      <c r="M37" s="5"/>
    </row>
    <row r="38" spans="1:13" ht="15" customHeight="1" x14ac:dyDescent="0.25">
      <c r="A38" s="5"/>
      <c r="B38" s="5"/>
      <c r="C38" s="5"/>
      <c r="D38" s="5"/>
      <c r="E38" s="5"/>
      <c r="F38" s="5"/>
      <c r="G38" s="5"/>
      <c r="H38" s="5"/>
      <c r="I38" s="5"/>
      <c r="J38" s="5"/>
      <c r="K38" s="5"/>
      <c r="L38" s="5"/>
      <c r="M38" s="5"/>
    </row>
    <row r="39" spans="1:13" ht="15" customHeight="1" x14ac:dyDescent="0.25">
      <c r="A39" s="5"/>
      <c r="B39" s="5"/>
      <c r="C39" s="5"/>
      <c r="D39" s="5"/>
      <c r="E39" s="5"/>
      <c r="F39" s="5"/>
      <c r="G39" s="5"/>
      <c r="H39" s="5"/>
      <c r="I39" s="5"/>
      <c r="J39" s="5"/>
      <c r="K39" s="5"/>
      <c r="L39" s="5"/>
      <c r="M39" s="5"/>
    </row>
    <row r="40" spans="1:13" ht="15" customHeight="1" x14ac:dyDescent="0.25">
      <c r="A40" s="5"/>
      <c r="B40" s="5"/>
      <c r="C40" s="5"/>
      <c r="D40" s="5"/>
      <c r="E40" s="5"/>
      <c r="F40" s="5"/>
      <c r="G40" s="5"/>
      <c r="H40" s="5"/>
      <c r="I40" s="5"/>
      <c r="J40" s="5"/>
      <c r="K40" s="5"/>
      <c r="L40" s="5"/>
      <c r="M40" s="5"/>
    </row>
    <row r="41" spans="1:13" ht="15" customHeight="1" x14ac:dyDescent="0.25">
      <c r="A41" s="5"/>
      <c r="B41" s="5"/>
      <c r="C41" s="5"/>
      <c r="D41" s="5"/>
      <c r="E41" s="5"/>
      <c r="F41" s="5"/>
      <c r="G41" s="5"/>
      <c r="H41" s="5"/>
      <c r="I41" s="5"/>
      <c r="J41" s="5"/>
      <c r="K41" s="5"/>
      <c r="L41" s="5"/>
      <c r="M41" s="5"/>
    </row>
    <row r="42" spans="1:13" ht="15" customHeight="1" x14ac:dyDescent="0.25">
      <c r="A42" s="5"/>
      <c r="B42" s="5"/>
      <c r="C42" s="5"/>
      <c r="D42" s="5"/>
      <c r="E42" s="5"/>
      <c r="F42" s="5"/>
      <c r="G42" s="5"/>
      <c r="H42" s="5"/>
      <c r="I42" s="5"/>
      <c r="J42" s="5"/>
      <c r="K42" s="5"/>
      <c r="L42" s="5"/>
      <c r="M42" s="5"/>
    </row>
    <row r="43" spans="1:13" ht="15" customHeight="1" x14ac:dyDescent="0.25">
      <c r="A43" s="5"/>
      <c r="B43" s="5"/>
      <c r="C43" s="5"/>
      <c r="D43" s="5"/>
      <c r="E43" s="5"/>
      <c r="F43" s="5"/>
      <c r="G43" s="5"/>
      <c r="H43" s="5"/>
      <c r="I43" s="5"/>
      <c r="J43" s="5"/>
      <c r="K43" s="5"/>
      <c r="L43" s="5"/>
      <c r="M43" s="5"/>
    </row>
    <row r="44" spans="1:13" ht="15" customHeight="1" x14ac:dyDescent="0.25">
      <c r="A44" s="5"/>
      <c r="B44" s="5"/>
      <c r="C44" s="5"/>
      <c r="D44" s="5"/>
      <c r="E44" s="5"/>
      <c r="F44" s="5"/>
      <c r="G44" s="5"/>
      <c r="H44" s="5"/>
      <c r="I44" s="5"/>
      <c r="J44" s="5"/>
      <c r="K44" s="5"/>
      <c r="L44" s="5"/>
      <c r="M44" s="5"/>
    </row>
    <row r="45" spans="1:13" ht="15" customHeight="1" x14ac:dyDescent="0.25">
      <c r="A45" s="5"/>
      <c r="B45" s="5"/>
      <c r="C45" s="5"/>
      <c r="D45" s="5"/>
      <c r="E45" s="5"/>
      <c r="F45" s="5"/>
      <c r="G45" s="5"/>
      <c r="H45" s="5"/>
      <c r="I45" s="5"/>
      <c r="J45" s="5"/>
      <c r="K45" s="5"/>
      <c r="L45" s="5"/>
      <c r="M45" s="5"/>
    </row>
    <row r="46" spans="1:13" ht="15" customHeight="1" x14ac:dyDescent="0.25">
      <c r="A46" s="5"/>
      <c r="B46" s="5"/>
      <c r="C46" s="5"/>
      <c r="D46" s="5"/>
      <c r="E46" s="5"/>
      <c r="F46" s="5"/>
      <c r="G46" s="5"/>
      <c r="H46" s="5"/>
      <c r="I46" s="5"/>
      <c r="J46" s="5"/>
      <c r="K46" s="5"/>
      <c r="L46" s="5"/>
      <c r="M46" s="5"/>
    </row>
    <row r="47" spans="1:13" ht="15" customHeight="1" x14ac:dyDescent="0.25">
      <c r="A47" s="5"/>
      <c r="B47" s="5"/>
      <c r="C47" s="5"/>
      <c r="D47" s="5"/>
      <c r="E47" s="5"/>
      <c r="F47" s="5"/>
      <c r="G47" s="5"/>
      <c r="H47" s="5"/>
      <c r="I47" s="5"/>
      <c r="J47" s="5"/>
      <c r="K47" s="5"/>
      <c r="L47" s="5"/>
      <c r="M47" s="5"/>
    </row>
    <row r="48" spans="1:13" ht="15" customHeight="1" x14ac:dyDescent="0.25">
      <c r="A48" s="5"/>
      <c r="B48" s="5"/>
      <c r="C48" s="5"/>
      <c r="D48" s="5"/>
      <c r="E48" s="5"/>
      <c r="F48" s="5"/>
      <c r="G48" s="5"/>
      <c r="H48" s="5"/>
      <c r="I48" s="5"/>
      <c r="J48" s="5"/>
      <c r="K48" s="5"/>
      <c r="L48" s="5"/>
      <c r="M48" s="5"/>
    </row>
    <row r="49" spans="1:13" ht="15" customHeight="1" x14ac:dyDescent="0.25">
      <c r="A49" s="5"/>
      <c r="B49" s="5"/>
      <c r="C49" s="5"/>
      <c r="D49" s="5"/>
      <c r="E49" s="5"/>
      <c r="F49" s="5"/>
      <c r="G49" s="5"/>
      <c r="H49" s="5"/>
      <c r="I49" s="5"/>
      <c r="J49" s="5"/>
      <c r="K49" s="5"/>
      <c r="L49" s="5"/>
      <c r="M49" s="5"/>
    </row>
    <row r="50" spans="1:13" ht="15" customHeight="1" x14ac:dyDescent="0.25">
      <c r="A50" s="5"/>
      <c r="B50" s="5"/>
      <c r="C50" s="5"/>
      <c r="D50" s="5"/>
      <c r="E50" s="5"/>
      <c r="F50" s="5"/>
      <c r="G50" s="5"/>
      <c r="H50" s="5"/>
      <c r="I50" s="5"/>
      <c r="J50" s="5"/>
      <c r="K50" s="5"/>
      <c r="L50" s="5"/>
      <c r="M50" s="5"/>
    </row>
    <row r="51" spans="1:13" ht="15" customHeight="1" x14ac:dyDescent="0.25">
      <c r="A51" s="5"/>
      <c r="B51" s="5"/>
      <c r="C51" s="5"/>
      <c r="D51" s="5"/>
      <c r="E51" s="5"/>
      <c r="F51" s="5"/>
      <c r="G51" s="5"/>
      <c r="H51" s="5"/>
      <c r="I51" s="5"/>
      <c r="J51" s="5"/>
      <c r="K51" s="5"/>
      <c r="L51" s="5"/>
      <c r="M51" s="5"/>
    </row>
    <row r="52" spans="1:13" ht="15" customHeight="1" x14ac:dyDescent="0.25">
      <c r="A52" s="5"/>
      <c r="B52" s="5"/>
      <c r="C52" s="5"/>
      <c r="D52" s="5"/>
      <c r="E52" s="5"/>
      <c r="F52" s="5"/>
      <c r="G52" s="5"/>
      <c r="H52" s="5"/>
      <c r="I52" s="5"/>
      <c r="J52" s="5"/>
      <c r="K52" s="5"/>
      <c r="L52" s="5"/>
      <c r="M52" s="5"/>
    </row>
    <row r="53" spans="1:13" ht="15" customHeight="1" x14ac:dyDescent="0.25">
      <c r="A53" s="5"/>
      <c r="B53" s="5"/>
      <c r="C53" s="5"/>
      <c r="D53" s="5"/>
      <c r="E53" s="5"/>
      <c r="F53" s="5"/>
      <c r="G53" s="5"/>
      <c r="H53" s="5"/>
      <c r="I53" s="5"/>
      <c r="J53" s="5"/>
      <c r="K53" s="5"/>
      <c r="L53" s="5"/>
      <c r="M53" s="5"/>
    </row>
    <row r="54" spans="1:13" ht="15" customHeight="1" x14ac:dyDescent="0.25">
      <c r="A54" s="5"/>
      <c r="B54" s="5"/>
      <c r="C54" s="5"/>
      <c r="D54" s="5"/>
      <c r="E54" s="5"/>
      <c r="F54" s="5"/>
      <c r="G54" s="5"/>
      <c r="H54" s="5"/>
      <c r="I54" s="5"/>
      <c r="J54" s="5"/>
      <c r="K54" s="5"/>
      <c r="L54" s="5"/>
      <c r="M54" s="5"/>
    </row>
    <row r="55" spans="1:13" ht="15" customHeight="1" x14ac:dyDescent="0.25">
      <c r="A55" s="5"/>
      <c r="B55" s="5"/>
      <c r="C55" s="5"/>
      <c r="D55" s="5"/>
      <c r="E55" s="5"/>
      <c r="F55" s="5"/>
      <c r="G55" s="5"/>
      <c r="H55" s="5"/>
      <c r="I55" s="5"/>
      <c r="J55" s="5"/>
      <c r="K55" s="5"/>
      <c r="L55" s="5"/>
      <c r="M55" s="5"/>
    </row>
    <row r="56" spans="1:13" ht="15" customHeight="1" x14ac:dyDescent="0.25">
      <c r="A56" s="5"/>
      <c r="B56" s="5"/>
      <c r="C56" s="5"/>
      <c r="D56" s="5"/>
      <c r="E56" s="5"/>
      <c r="F56" s="5"/>
      <c r="G56" s="5"/>
      <c r="H56" s="5"/>
      <c r="I56" s="5"/>
      <c r="J56" s="5"/>
      <c r="K56" s="5"/>
      <c r="L56" s="5"/>
      <c r="M56" s="5"/>
    </row>
    <row r="57" spans="1:13" ht="15" customHeight="1" x14ac:dyDescent="0.25">
      <c r="A57" s="5"/>
      <c r="B57" s="5"/>
      <c r="C57" s="5"/>
      <c r="D57" s="5"/>
      <c r="E57" s="5"/>
      <c r="F57" s="5"/>
      <c r="G57" s="5"/>
      <c r="H57" s="5"/>
      <c r="I57" s="5"/>
      <c r="J57" s="5"/>
      <c r="K57" s="5"/>
      <c r="L57" s="5"/>
      <c r="M57" s="5"/>
    </row>
    <row r="58" spans="1:13" ht="15" customHeight="1" x14ac:dyDescent="0.25">
      <c r="A58" s="5"/>
      <c r="B58" s="5"/>
      <c r="C58" s="5"/>
      <c r="D58" s="5"/>
      <c r="E58" s="5"/>
      <c r="F58" s="5"/>
      <c r="G58" s="5"/>
      <c r="H58" s="5"/>
      <c r="I58" s="5"/>
      <c r="J58" s="5"/>
      <c r="K58" s="5"/>
      <c r="L58" s="5"/>
      <c r="M58" s="5"/>
    </row>
    <row r="59" spans="1:13" ht="15" customHeight="1" x14ac:dyDescent="0.25">
      <c r="A59" s="5"/>
      <c r="B59" s="5"/>
      <c r="C59" s="5"/>
      <c r="D59" s="5"/>
      <c r="E59" s="5"/>
      <c r="F59" s="5"/>
      <c r="G59" s="5"/>
      <c r="H59" s="5"/>
      <c r="I59" s="5"/>
      <c r="J59" s="5"/>
      <c r="K59" s="5"/>
      <c r="L59" s="5"/>
      <c r="M59" s="5"/>
    </row>
    <row r="60" spans="1:13" ht="15" customHeight="1" x14ac:dyDescent="0.25">
      <c r="A60" s="5"/>
      <c r="B60" s="5"/>
      <c r="C60" s="5"/>
      <c r="D60" s="5"/>
      <c r="E60" s="5"/>
      <c r="F60" s="5"/>
      <c r="G60" s="5"/>
      <c r="H60" s="5"/>
      <c r="I60" s="5"/>
      <c r="J60" s="5"/>
      <c r="K60" s="5"/>
      <c r="L60" s="5"/>
      <c r="M60" s="5"/>
    </row>
    <row r="61" spans="1:13" ht="15" customHeight="1" x14ac:dyDescent="0.25">
      <c r="A61" s="5"/>
      <c r="B61" s="5"/>
      <c r="C61" s="5"/>
      <c r="D61" s="5"/>
      <c r="E61" s="5"/>
      <c r="F61" s="5"/>
      <c r="G61" s="5"/>
      <c r="H61" s="5"/>
      <c r="I61" s="5"/>
      <c r="J61" s="5"/>
      <c r="K61" s="5"/>
      <c r="L61" s="5"/>
      <c r="M61" s="5"/>
    </row>
    <row r="62" spans="1:13" ht="15" customHeight="1" x14ac:dyDescent="0.25">
      <c r="A62" s="5"/>
      <c r="B62" s="5"/>
      <c r="C62" s="5"/>
      <c r="D62" s="5"/>
      <c r="E62" s="5"/>
      <c r="F62" s="5"/>
      <c r="G62" s="5"/>
      <c r="H62" s="5"/>
      <c r="I62" s="5"/>
      <c r="J62" s="5"/>
      <c r="K62" s="5"/>
      <c r="L62" s="5"/>
      <c r="M62" s="5"/>
    </row>
    <row r="63" spans="1:13" ht="15" customHeight="1" x14ac:dyDescent="0.25">
      <c r="A63" s="5"/>
      <c r="B63" s="5"/>
      <c r="C63" s="5"/>
      <c r="D63" s="5"/>
      <c r="E63" s="5"/>
      <c r="F63" s="5"/>
      <c r="G63" s="5"/>
      <c r="H63" s="5"/>
      <c r="I63" s="5"/>
      <c r="J63" s="5"/>
      <c r="K63" s="5"/>
      <c r="L63" s="5"/>
      <c r="M63" s="5"/>
    </row>
    <row r="64" spans="1:13" ht="15" customHeight="1" x14ac:dyDescent="0.25">
      <c r="A64" s="5"/>
      <c r="B64" s="5"/>
      <c r="C64" s="5"/>
      <c r="D64" s="5"/>
      <c r="E64" s="5"/>
      <c r="F64" s="5"/>
      <c r="G64" s="5"/>
      <c r="H64" s="5"/>
      <c r="I64" s="5"/>
      <c r="J64" s="5"/>
      <c r="K64" s="5"/>
      <c r="L64" s="5"/>
      <c r="M64" s="5"/>
    </row>
    <row r="65" spans="1:14" ht="15" customHeight="1" x14ac:dyDescent="0.25">
      <c r="A65" s="5"/>
      <c r="B65" s="5"/>
      <c r="C65" s="5"/>
      <c r="D65" s="5"/>
      <c r="E65" s="5"/>
      <c r="F65" s="5"/>
      <c r="G65" s="5"/>
      <c r="H65" s="5"/>
      <c r="I65" s="5"/>
      <c r="J65" s="5"/>
      <c r="K65" s="5"/>
      <c r="L65" s="5"/>
      <c r="M65" s="5"/>
    </row>
    <row r="66" spans="1:14" ht="15" customHeight="1" x14ac:dyDescent="0.25">
      <c r="A66" s="5"/>
      <c r="B66" s="5"/>
      <c r="C66" s="5"/>
      <c r="D66" s="5"/>
      <c r="E66" s="5"/>
      <c r="F66" s="5"/>
      <c r="G66" s="5"/>
      <c r="H66" s="5"/>
      <c r="I66" s="5"/>
      <c r="J66" s="5"/>
      <c r="K66" s="5"/>
      <c r="L66" s="5"/>
      <c r="M66" s="5"/>
    </row>
    <row r="67" spans="1:14" ht="15" customHeight="1" x14ac:dyDescent="0.25">
      <c r="A67" s="5"/>
      <c r="B67" s="5"/>
      <c r="C67" s="5"/>
      <c r="D67" s="5"/>
      <c r="E67" s="5"/>
      <c r="F67" s="5"/>
      <c r="G67" s="5"/>
      <c r="H67" s="5"/>
      <c r="I67" s="5"/>
      <c r="J67" s="5"/>
      <c r="K67" s="5"/>
      <c r="L67" s="5"/>
      <c r="M67" s="5"/>
    </row>
    <row r="68" spans="1:14" ht="15" customHeight="1" thickBot="1" x14ac:dyDescent="0.3">
      <c r="A68" s="5"/>
      <c r="B68" s="5"/>
      <c r="C68" s="5"/>
      <c r="D68" s="5"/>
      <c r="E68" s="5"/>
      <c r="F68" s="5"/>
      <c r="G68" s="5"/>
      <c r="H68" s="5"/>
      <c r="I68" s="5"/>
      <c r="J68" s="5"/>
      <c r="K68" s="5"/>
      <c r="L68" s="5"/>
      <c r="M68" s="5"/>
    </row>
    <row r="69" spans="1:14" ht="15" customHeight="1" thickBot="1" x14ac:dyDescent="0.3">
      <c r="A69" s="145"/>
      <c r="B69" s="626" t="s">
        <v>148</v>
      </c>
      <c r="C69" s="627"/>
      <c r="D69" s="628" t="str">
        <f>D14</f>
        <v>xxx</v>
      </c>
      <c r="E69" s="629"/>
      <c r="F69" s="629"/>
      <c r="G69" s="629"/>
      <c r="H69" s="629"/>
      <c r="I69" s="629"/>
      <c r="J69" s="630"/>
      <c r="K69" s="175"/>
      <c r="L69" s="175"/>
      <c r="M69" s="176"/>
      <c r="N69" s="146"/>
    </row>
    <row r="70" spans="1:14" ht="15" customHeight="1" thickBot="1" x14ac:dyDescent="0.3">
      <c r="A70" s="145"/>
      <c r="B70" s="145"/>
      <c r="C70" s="145"/>
      <c r="D70" s="145"/>
      <c r="E70" s="145"/>
      <c r="F70" s="145"/>
      <c r="G70" s="145"/>
      <c r="H70" s="145"/>
      <c r="I70" s="145"/>
      <c r="J70" s="145"/>
      <c r="K70" s="183"/>
      <c r="L70" s="183"/>
      <c r="M70" s="184"/>
      <c r="N70" s="146"/>
    </row>
    <row r="71" spans="1:14" ht="15" customHeight="1" thickBot="1" x14ac:dyDescent="0.3">
      <c r="A71" s="145"/>
      <c r="B71" s="721" t="s">
        <v>180</v>
      </c>
      <c r="C71" s="722"/>
      <c r="D71" s="722"/>
      <c r="E71" s="722"/>
      <c r="F71" s="722"/>
      <c r="G71" s="722"/>
      <c r="H71" s="722"/>
      <c r="I71" s="722"/>
      <c r="J71" s="723"/>
      <c r="K71" s="178"/>
      <c r="L71" s="178"/>
      <c r="M71" s="176"/>
      <c r="N71" s="145"/>
    </row>
    <row r="72" spans="1:14" ht="15" customHeight="1" thickBot="1" x14ac:dyDescent="0.3">
      <c r="A72" s="145"/>
      <c r="B72" s="145"/>
      <c r="C72" s="145"/>
      <c r="D72" s="145"/>
      <c r="E72" s="145"/>
      <c r="F72" s="145"/>
      <c r="G72" s="145"/>
      <c r="H72" s="145"/>
      <c r="I72" s="145"/>
      <c r="J72" s="145"/>
      <c r="K72" s="177"/>
      <c r="L72" s="177"/>
      <c r="M72" s="176"/>
      <c r="N72" s="145"/>
    </row>
    <row r="73" spans="1:14" ht="15" customHeight="1" x14ac:dyDescent="0.25">
      <c r="A73" s="145"/>
      <c r="B73" s="198" t="s">
        <v>173</v>
      </c>
      <c r="C73" s="185"/>
      <c r="D73" s="594" t="s">
        <v>213</v>
      </c>
      <c r="E73" s="594"/>
      <c r="F73" s="594"/>
      <c r="G73" s="148" t="s">
        <v>128</v>
      </c>
      <c r="H73" s="219">
        <v>2026</v>
      </c>
      <c r="I73" s="220">
        <v>2027</v>
      </c>
      <c r="J73" s="221">
        <v>2028</v>
      </c>
      <c r="K73" s="177"/>
      <c r="L73" s="177"/>
      <c r="M73" s="176"/>
      <c r="N73" s="145"/>
    </row>
    <row r="74" spans="1:14" ht="15" customHeight="1" thickBot="1" x14ac:dyDescent="0.3">
      <c r="A74" s="145"/>
      <c r="B74" s="153"/>
      <c r="C74" s="149"/>
      <c r="D74" s="595"/>
      <c r="E74" s="595"/>
      <c r="F74" s="595"/>
      <c r="G74" s="150"/>
      <c r="H74" s="222">
        <v>6</v>
      </c>
      <c r="I74" s="223">
        <v>12</v>
      </c>
      <c r="J74" s="224">
        <v>6</v>
      </c>
      <c r="K74" s="177"/>
      <c r="L74" s="177"/>
      <c r="M74" s="182"/>
      <c r="N74" s="145"/>
    </row>
    <row r="75" spans="1:14" ht="15" customHeight="1" x14ac:dyDescent="0.25">
      <c r="A75" s="145"/>
      <c r="B75" s="580" t="s">
        <v>149</v>
      </c>
      <c r="C75" s="581"/>
      <c r="D75" s="581"/>
      <c r="E75" s="581" t="s">
        <v>52</v>
      </c>
      <c r="F75" s="581"/>
      <c r="G75" s="584"/>
      <c r="H75" s="640">
        <f>SUM(H77:H80)</f>
        <v>0</v>
      </c>
      <c r="I75" s="640">
        <f>SUM(I77:I80)</f>
        <v>0</v>
      </c>
      <c r="J75" s="599">
        <f>SUM(J77:J80)</f>
        <v>0</v>
      </c>
      <c r="K75" s="179"/>
      <c r="L75" s="179"/>
      <c r="M75" s="176"/>
      <c r="N75" s="145"/>
    </row>
    <row r="76" spans="1:14" ht="15" customHeight="1" x14ac:dyDescent="0.25">
      <c r="A76" s="145"/>
      <c r="B76" s="582"/>
      <c r="C76" s="583"/>
      <c r="D76" s="583"/>
      <c r="E76" s="583"/>
      <c r="F76" s="583"/>
      <c r="G76" s="585"/>
      <c r="H76" s="641"/>
      <c r="I76" s="641"/>
      <c r="J76" s="600"/>
      <c r="K76" s="179"/>
      <c r="L76" s="179"/>
      <c r="M76" s="176"/>
      <c r="N76" s="145"/>
    </row>
    <row r="77" spans="1:14" ht="20.399999999999999" x14ac:dyDescent="0.25">
      <c r="A77" s="145"/>
      <c r="B77" s="635" t="s">
        <v>176</v>
      </c>
      <c r="C77" s="636"/>
      <c r="D77" s="636"/>
      <c r="E77" s="636"/>
      <c r="F77" s="200" t="s">
        <v>174</v>
      </c>
      <c r="G77" s="225" t="s">
        <v>175</v>
      </c>
      <c r="H77" s="152"/>
      <c r="I77" s="172"/>
      <c r="J77" s="166"/>
      <c r="K77" s="181"/>
      <c r="L77" s="181"/>
      <c r="M77" s="176"/>
      <c r="N77" s="145"/>
    </row>
    <row r="78" spans="1:14" ht="15" customHeight="1" x14ac:dyDescent="0.25">
      <c r="A78" s="145"/>
      <c r="B78" s="637" t="s">
        <v>177</v>
      </c>
      <c r="C78" s="638"/>
      <c r="D78" s="638"/>
      <c r="E78" s="639"/>
      <c r="F78" s="151">
        <v>0</v>
      </c>
      <c r="G78" s="201">
        <v>0</v>
      </c>
      <c r="H78" s="52">
        <v>0</v>
      </c>
      <c r="I78" s="53">
        <v>0</v>
      </c>
      <c r="J78" s="167">
        <v>0</v>
      </c>
      <c r="K78" s="179"/>
      <c r="L78" s="179"/>
      <c r="M78" s="176"/>
      <c r="N78" s="145"/>
    </row>
    <row r="79" spans="1:14" ht="15" customHeight="1" x14ac:dyDescent="0.25">
      <c r="A79" s="145"/>
      <c r="B79" s="637" t="s">
        <v>178</v>
      </c>
      <c r="C79" s="638"/>
      <c r="D79" s="638"/>
      <c r="E79" s="638"/>
      <c r="F79" s="151">
        <v>0</v>
      </c>
      <c r="G79" s="201">
        <v>0</v>
      </c>
      <c r="H79" s="52">
        <v>0</v>
      </c>
      <c r="I79" s="53">
        <v>0</v>
      </c>
      <c r="J79" s="167">
        <v>0</v>
      </c>
      <c r="K79" s="179"/>
      <c r="L79" s="179"/>
      <c r="M79" s="176"/>
      <c r="N79" s="145"/>
    </row>
    <row r="80" spans="1:14" ht="15" customHeight="1" thickBot="1" x14ac:dyDescent="0.3">
      <c r="A80" s="145"/>
      <c r="B80" s="637" t="s">
        <v>179</v>
      </c>
      <c r="C80" s="638"/>
      <c r="D80" s="638"/>
      <c r="E80" s="638"/>
      <c r="F80" s="151">
        <v>0</v>
      </c>
      <c r="G80" s="201">
        <v>0</v>
      </c>
      <c r="H80" s="52">
        <v>0</v>
      </c>
      <c r="I80" s="53">
        <v>0</v>
      </c>
      <c r="J80" s="167">
        <v>0</v>
      </c>
      <c r="K80" s="181"/>
      <c r="L80" s="181"/>
      <c r="M80" s="176"/>
      <c r="N80" s="145"/>
    </row>
    <row r="81" spans="1:14" ht="15" customHeight="1" x14ac:dyDescent="0.25">
      <c r="A81" s="145"/>
      <c r="B81" s="704" t="s">
        <v>150</v>
      </c>
      <c r="C81" s="705"/>
      <c r="D81" s="705"/>
      <c r="E81" s="581" t="s">
        <v>52</v>
      </c>
      <c r="F81" s="581"/>
      <c r="G81" s="584"/>
      <c r="H81" s="640">
        <f>SUM(H83:H85)</f>
        <v>0</v>
      </c>
      <c r="I81" s="640">
        <f>SUM(I83:I85)</f>
        <v>0</v>
      </c>
      <c r="J81" s="599">
        <f>SUM(J83:J85)</f>
        <v>0</v>
      </c>
      <c r="K81" s="179"/>
      <c r="L81" s="179"/>
      <c r="M81" s="176"/>
      <c r="N81" s="145"/>
    </row>
    <row r="82" spans="1:14" ht="15" customHeight="1" x14ac:dyDescent="0.25">
      <c r="A82" s="145"/>
      <c r="B82" s="706"/>
      <c r="C82" s="707"/>
      <c r="D82" s="707"/>
      <c r="E82" s="583"/>
      <c r="F82" s="583"/>
      <c r="G82" s="585"/>
      <c r="H82" s="641"/>
      <c r="I82" s="641"/>
      <c r="J82" s="600"/>
      <c r="K82" s="180"/>
      <c r="L82" s="180"/>
      <c r="M82" s="176"/>
      <c r="N82" s="145"/>
    </row>
    <row r="83" spans="1:14" ht="22.5" customHeight="1" x14ac:dyDescent="0.25">
      <c r="A83" s="145"/>
      <c r="B83" s="631" t="s">
        <v>151</v>
      </c>
      <c r="C83" s="632"/>
      <c r="D83" s="632"/>
      <c r="E83" s="622" t="s">
        <v>54</v>
      </c>
      <c r="F83" s="622"/>
      <c r="G83" s="623"/>
      <c r="H83" s="205">
        <v>0</v>
      </c>
      <c r="I83" s="205">
        <v>0</v>
      </c>
      <c r="J83" s="206">
        <v>0</v>
      </c>
      <c r="K83" s="179"/>
      <c r="L83" s="179"/>
      <c r="M83" s="176"/>
      <c r="N83" s="145"/>
    </row>
    <row r="84" spans="1:14" ht="15" customHeight="1" x14ac:dyDescent="0.25">
      <c r="A84" s="145"/>
      <c r="B84" s="633" t="s">
        <v>152</v>
      </c>
      <c r="C84" s="634"/>
      <c r="D84" s="634"/>
      <c r="E84" s="624" t="s">
        <v>53</v>
      </c>
      <c r="F84" s="624"/>
      <c r="G84" s="625"/>
      <c r="H84" s="53">
        <v>0</v>
      </c>
      <c r="I84" s="53">
        <v>0</v>
      </c>
      <c r="J84" s="167">
        <v>0</v>
      </c>
      <c r="K84" s="179"/>
      <c r="L84" s="179"/>
      <c r="M84" s="176"/>
      <c r="N84" s="145"/>
    </row>
    <row r="85" spans="1:14" s="199" customFormat="1" ht="49.8" customHeight="1" thickBot="1" x14ac:dyDescent="0.3">
      <c r="A85" s="204"/>
      <c r="B85" s="601" t="s">
        <v>182</v>
      </c>
      <c r="C85" s="602"/>
      <c r="D85" s="602"/>
      <c r="E85" s="603" t="s">
        <v>181</v>
      </c>
      <c r="F85" s="603"/>
      <c r="G85" s="604"/>
      <c r="H85" s="207">
        <f>ROUND((H78+H79)*10%,2)</f>
        <v>0</v>
      </c>
      <c r="I85" s="207">
        <f>ROUND((I78+I79)*10%,2)</f>
        <v>0</v>
      </c>
      <c r="J85" s="208">
        <f>ROUND((J78+J79)*10%,2)</f>
        <v>0</v>
      </c>
      <c r="K85" s="202"/>
      <c r="L85" s="202"/>
      <c r="M85" s="203"/>
      <c r="N85" s="204"/>
    </row>
    <row r="86" spans="1:14" ht="15" customHeight="1" x14ac:dyDescent="0.25">
      <c r="A86" s="145"/>
      <c r="B86" s="607" t="s">
        <v>183</v>
      </c>
      <c r="C86" s="594"/>
      <c r="D86" s="594"/>
      <c r="E86" s="594" t="s">
        <v>52</v>
      </c>
      <c r="F86" s="594"/>
      <c r="G86" s="605"/>
      <c r="H86" s="586">
        <f>H75+H81</f>
        <v>0</v>
      </c>
      <c r="I86" s="586">
        <f>I75+I81</f>
        <v>0</v>
      </c>
      <c r="J86" s="588">
        <f>J75+J81</f>
        <v>0</v>
      </c>
      <c r="K86" s="179"/>
      <c r="L86" s="179"/>
      <c r="M86" s="176"/>
      <c r="N86" s="145"/>
    </row>
    <row r="87" spans="1:14" ht="15" customHeight="1" thickBot="1" x14ac:dyDescent="0.3">
      <c r="A87" s="145"/>
      <c r="B87" s="608"/>
      <c r="C87" s="595"/>
      <c r="D87" s="595"/>
      <c r="E87" s="595"/>
      <c r="F87" s="595"/>
      <c r="G87" s="606"/>
      <c r="H87" s="587"/>
      <c r="I87" s="587"/>
      <c r="J87" s="589"/>
      <c r="K87" s="180"/>
      <c r="L87" s="180"/>
      <c r="M87" s="176"/>
      <c r="N87" s="145"/>
    </row>
    <row r="88" spans="1:14" ht="15" customHeight="1" x14ac:dyDescent="0.25">
      <c r="A88" s="145"/>
      <c r="B88" s="727" t="s">
        <v>153</v>
      </c>
      <c r="C88" s="728"/>
      <c r="D88" s="728"/>
      <c r="E88" s="712" t="s">
        <v>56</v>
      </c>
      <c r="F88" s="712"/>
      <c r="G88" s="713"/>
      <c r="H88" s="154">
        <f t="shared" ref="H88:J89" si="0">H100</f>
        <v>0</v>
      </c>
      <c r="I88" s="154">
        <f t="shared" si="0"/>
        <v>0</v>
      </c>
      <c r="J88" s="169">
        <f t="shared" si="0"/>
        <v>0</v>
      </c>
      <c r="K88" s="181"/>
      <c r="L88" s="181"/>
      <c r="M88" s="176"/>
      <c r="N88" s="145"/>
    </row>
    <row r="89" spans="1:14" ht="50.1" customHeight="1" thickBot="1" x14ac:dyDescent="0.3">
      <c r="A89" s="145"/>
      <c r="B89" s="609" t="s">
        <v>154</v>
      </c>
      <c r="C89" s="610"/>
      <c r="D89" s="610"/>
      <c r="E89" s="611" t="s">
        <v>125</v>
      </c>
      <c r="F89" s="611"/>
      <c r="G89" s="612"/>
      <c r="H89" s="155">
        <f t="shared" si="0"/>
        <v>0</v>
      </c>
      <c r="I89" s="155">
        <f t="shared" si="0"/>
        <v>0</v>
      </c>
      <c r="J89" s="170">
        <f t="shared" si="0"/>
        <v>0</v>
      </c>
      <c r="K89" s="181"/>
      <c r="L89" s="181"/>
      <c r="M89" s="176"/>
      <c r="N89" s="145"/>
    </row>
    <row r="90" spans="1:14" ht="15" customHeight="1" thickBot="1" x14ac:dyDescent="0.3">
      <c r="A90" s="145"/>
      <c r="B90" s="708" t="s">
        <v>155</v>
      </c>
      <c r="C90" s="709"/>
      <c r="D90" s="709"/>
      <c r="E90" s="709"/>
      <c r="F90" s="709"/>
      <c r="G90" s="710"/>
      <c r="H90" s="156">
        <f>SUM(H86:H89)</f>
        <v>0</v>
      </c>
      <c r="I90" s="156">
        <f>SUM(I86:I89)</f>
        <v>0</v>
      </c>
      <c r="J90" s="171">
        <f>SUM(J86:J89)</f>
        <v>0</v>
      </c>
      <c r="K90" s="179"/>
      <c r="L90" s="179"/>
      <c r="M90" s="176"/>
      <c r="N90" s="145"/>
    </row>
    <row r="91" spans="1:14" ht="15" customHeight="1" thickBot="1" x14ac:dyDescent="0.3">
      <c r="A91" s="147"/>
      <c r="B91" s="157"/>
      <c r="C91" s="157"/>
      <c r="D91" s="157"/>
      <c r="E91" s="157"/>
      <c r="F91" s="157"/>
      <c r="G91" s="157"/>
      <c r="H91" s="157"/>
      <c r="I91" s="157"/>
      <c r="J91" s="157"/>
      <c r="K91" s="179"/>
      <c r="L91" s="179"/>
      <c r="M91" s="176"/>
      <c r="N91" s="145"/>
    </row>
    <row r="92" spans="1:14" ht="15" customHeight="1" x14ac:dyDescent="0.25">
      <c r="A92" s="147"/>
      <c r="B92" s="590" t="s">
        <v>55</v>
      </c>
      <c r="C92" s="591"/>
      <c r="D92" s="594" t="s">
        <v>213</v>
      </c>
      <c r="E92" s="594"/>
      <c r="F92" s="594"/>
      <c r="G92" s="620" t="s">
        <v>128</v>
      </c>
      <c r="H92" s="219">
        <v>2026</v>
      </c>
      <c r="I92" s="220">
        <v>2027</v>
      </c>
      <c r="J92" s="221">
        <v>2028</v>
      </c>
      <c r="K92" s="179"/>
      <c r="L92" s="179"/>
      <c r="M92" s="176"/>
      <c r="N92" s="145"/>
    </row>
    <row r="93" spans="1:14" ht="15" customHeight="1" thickBot="1" x14ac:dyDescent="0.3">
      <c r="A93" s="145"/>
      <c r="B93" s="592"/>
      <c r="C93" s="593"/>
      <c r="D93" s="595"/>
      <c r="E93" s="595"/>
      <c r="F93" s="595"/>
      <c r="G93" s="621"/>
      <c r="H93" s="222">
        <f t="shared" ref="H92:J93" si="1">H74</f>
        <v>6</v>
      </c>
      <c r="I93" s="222">
        <f t="shared" si="1"/>
        <v>12</v>
      </c>
      <c r="J93" s="224">
        <f t="shared" si="1"/>
        <v>6</v>
      </c>
      <c r="K93" s="178"/>
      <c r="L93" s="178"/>
      <c r="M93" s="176"/>
      <c r="N93" s="145"/>
    </row>
    <row r="94" spans="1:14" ht="15" customHeight="1" x14ac:dyDescent="0.25">
      <c r="A94" s="145"/>
      <c r="B94" s="617" t="s">
        <v>184</v>
      </c>
      <c r="C94" s="618"/>
      <c r="D94" s="618"/>
      <c r="E94" s="618"/>
      <c r="F94" s="618"/>
      <c r="G94" s="619"/>
      <c r="H94" s="210">
        <f>ROUND((H99-H96)/2,2)</f>
        <v>0</v>
      </c>
      <c r="I94" s="210">
        <f>ROUND((I99-I96)/2,2)</f>
        <v>0</v>
      </c>
      <c r="J94" s="211">
        <f>ROUND((J99-J96)/2,2)</f>
        <v>0</v>
      </c>
      <c r="K94" s="180"/>
      <c r="L94" s="180"/>
      <c r="M94" s="176"/>
      <c r="N94" s="145"/>
    </row>
    <row r="95" spans="1:14" ht="15" customHeight="1" thickBot="1" x14ac:dyDescent="0.3">
      <c r="A95" s="145"/>
      <c r="B95" s="596" t="s">
        <v>185</v>
      </c>
      <c r="C95" s="597"/>
      <c r="D95" s="597"/>
      <c r="E95" s="597"/>
      <c r="F95" s="597"/>
      <c r="G95" s="598"/>
      <c r="H95" s="209">
        <f>H99-H96-H94</f>
        <v>0</v>
      </c>
      <c r="I95" s="209">
        <f>I99-I96-I94</f>
        <v>0</v>
      </c>
      <c r="J95" s="212">
        <f>J99-J96-J94</f>
        <v>0</v>
      </c>
      <c r="K95" s="180"/>
      <c r="L95" s="180"/>
      <c r="M95" s="176"/>
      <c r="N95" s="145"/>
    </row>
    <row r="96" spans="1:14" ht="15" customHeight="1" x14ac:dyDescent="0.25">
      <c r="A96" s="145"/>
      <c r="B96" s="613" t="s">
        <v>187</v>
      </c>
      <c r="C96" s="614"/>
      <c r="D96" s="615"/>
      <c r="E96" s="616"/>
      <c r="F96" s="614"/>
      <c r="G96" s="614"/>
      <c r="H96" s="158">
        <f>SUM(H97:H98)</f>
        <v>0</v>
      </c>
      <c r="I96" s="158">
        <f>SUM(I97:I98)</f>
        <v>0</v>
      </c>
      <c r="J96" s="173">
        <f>SUM(J97:J98)</f>
        <v>0</v>
      </c>
      <c r="K96" s="703" t="str">
        <f>IF((H102+I102+J102)*(H96+I96+J96+H100+I100+J100+H101+I101+J101)&lt;&gt;0,IF((1/(H102+I102+J102)*(H96+I96+J96+H100+I100+J100+H101+I101+J101))&lt;10%,1/(H102+I102+J102)*(H96+I96+J96+H100+I100+J100+H101+I101+J101),""),"")</f>
        <v/>
      </c>
      <c r="L96" s="703"/>
      <c r="M96" s="703"/>
      <c r="N96" s="145"/>
    </row>
    <row r="97" spans="1:14" ht="15" customHeight="1" x14ac:dyDescent="0.25">
      <c r="A97" s="145"/>
      <c r="B97" s="724" t="s">
        <v>186</v>
      </c>
      <c r="C97" s="725"/>
      <c r="D97" s="726"/>
      <c r="E97" s="624" t="s">
        <v>189</v>
      </c>
      <c r="F97" s="624"/>
      <c r="G97" s="625"/>
      <c r="H97" s="53">
        <v>0</v>
      </c>
      <c r="I97" s="53">
        <v>0</v>
      </c>
      <c r="J97" s="167">
        <v>0</v>
      </c>
      <c r="K97" s="181"/>
      <c r="L97" s="181"/>
      <c r="M97" s="176"/>
      <c r="N97" s="145"/>
    </row>
    <row r="98" spans="1:14" ht="22.5" customHeight="1" thickBot="1" x14ac:dyDescent="0.3">
      <c r="A98" s="145"/>
      <c r="B98" s="714" t="s">
        <v>188</v>
      </c>
      <c r="C98" s="715"/>
      <c r="D98" s="715"/>
      <c r="E98" s="611" t="s">
        <v>190</v>
      </c>
      <c r="F98" s="611"/>
      <c r="G98" s="612"/>
      <c r="H98" s="54">
        <v>0</v>
      </c>
      <c r="I98" s="54">
        <v>0</v>
      </c>
      <c r="J98" s="168">
        <v>0</v>
      </c>
      <c r="K98" s="181"/>
      <c r="L98" s="181"/>
      <c r="M98" s="176"/>
      <c r="N98" s="145"/>
    </row>
    <row r="99" spans="1:14" ht="15" customHeight="1" thickBot="1" x14ac:dyDescent="0.3">
      <c r="A99" s="145"/>
      <c r="B99" s="708" t="s">
        <v>156</v>
      </c>
      <c r="C99" s="709"/>
      <c r="D99" s="709"/>
      <c r="E99" s="709"/>
      <c r="F99" s="709"/>
      <c r="G99" s="710"/>
      <c r="H99" s="159">
        <f>H102-H101-H100</f>
        <v>0</v>
      </c>
      <c r="I99" s="159">
        <f>I102-I101-I100</f>
        <v>0</v>
      </c>
      <c r="J99" s="171">
        <f>J102-J101-J100</f>
        <v>0</v>
      </c>
      <c r="K99" s="181"/>
      <c r="L99" s="181"/>
      <c r="M99" s="176"/>
      <c r="N99" s="145"/>
    </row>
    <row r="100" spans="1:14" ht="15" customHeight="1" x14ac:dyDescent="0.25">
      <c r="A100" s="145"/>
      <c r="B100" s="711" t="s">
        <v>157</v>
      </c>
      <c r="C100" s="712"/>
      <c r="D100" s="712"/>
      <c r="E100" s="712" t="s">
        <v>56</v>
      </c>
      <c r="F100" s="712"/>
      <c r="G100" s="713"/>
      <c r="H100" s="160">
        <v>0</v>
      </c>
      <c r="I100" s="160">
        <v>0</v>
      </c>
      <c r="J100" s="174">
        <v>0</v>
      </c>
      <c r="K100" s="181"/>
      <c r="L100" s="181"/>
      <c r="M100" s="176"/>
      <c r="N100" s="145"/>
    </row>
    <row r="101" spans="1:14" ht="50.1" customHeight="1" thickBot="1" x14ac:dyDescent="0.3">
      <c r="A101" s="145"/>
      <c r="B101" s="714" t="s">
        <v>158</v>
      </c>
      <c r="C101" s="715"/>
      <c r="D101" s="715"/>
      <c r="E101" s="611" t="s">
        <v>125</v>
      </c>
      <c r="F101" s="611"/>
      <c r="G101" s="612"/>
      <c r="H101" s="54">
        <v>0</v>
      </c>
      <c r="I101" s="54">
        <v>0</v>
      </c>
      <c r="J101" s="168">
        <v>0</v>
      </c>
      <c r="K101" s="181"/>
      <c r="L101" s="181"/>
      <c r="M101" s="176"/>
      <c r="N101" s="145"/>
    </row>
    <row r="102" spans="1:14" ht="15" customHeight="1" thickBot="1" x14ac:dyDescent="0.3">
      <c r="A102" s="145"/>
      <c r="B102" s="716" t="s">
        <v>159</v>
      </c>
      <c r="C102" s="717"/>
      <c r="D102" s="717"/>
      <c r="E102" s="717"/>
      <c r="F102" s="717"/>
      <c r="G102" s="718"/>
      <c r="H102" s="159">
        <f>H90</f>
        <v>0</v>
      </c>
      <c r="I102" s="159">
        <f>I90</f>
        <v>0</v>
      </c>
      <c r="J102" s="171">
        <f>J90</f>
        <v>0</v>
      </c>
      <c r="K102" s="179"/>
      <c r="L102" s="179"/>
      <c r="M102" s="176"/>
      <c r="N102" s="145"/>
    </row>
    <row r="103" spans="1:14" ht="15" customHeight="1" x14ac:dyDescent="0.3">
      <c r="B103" s="161" t="str">
        <f>IF(H90&lt;&gt;H102,"Achtung: Ausgaben ≠ Einnahmen!!!",IF(I90&lt;&gt;I102,"Achtung: Ausgaben ≠ Einnahmen!!!",IF(J90&lt;&gt;J102,"Achtung: Ausgaben ≠ Einnahmen!!!","")))</f>
        <v/>
      </c>
      <c r="C103" s="146"/>
      <c r="D103" s="146"/>
      <c r="E103" s="146"/>
      <c r="F103" s="146"/>
      <c r="G103" s="146"/>
      <c r="H103" s="146"/>
      <c r="I103" s="162"/>
      <c r="J103" s="162"/>
      <c r="K103" s="147"/>
      <c r="L103" s="147"/>
      <c r="M103" s="146"/>
      <c r="N103" s="146"/>
    </row>
    <row r="104" spans="1:14" ht="15" customHeight="1" x14ac:dyDescent="0.3">
      <c r="B104" s="146"/>
      <c r="C104" s="146"/>
      <c r="D104" s="146"/>
      <c r="E104" s="146"/>
      <c r="F104" s="146"/>
      <c r="G104" s="146"/>
      <c r="H104" s="163"/>
      <c r="I104" s="146"/>
      <c r="J104" s="146"/>
      <c r="K104" s="147"/>
      <c r="L104" s="147"/>
      <c r="M104" s="146"/>
      <c r="N104" s="146"/>
    </row>
    <row r="105" spans="1:14" ht="15" customHeight="1" x14ac:dyDescent="0.25">
      <c r="B105" s="719" t="s">
        <v>160</v>
      </c>
      <c r="C105" s="719"/>
      <c r="D105" s="719"/>
      <c r="E105" s="146"/>
      <c r="F105" s="146"/>
      <c r="G105" s="146"/>
      <c r="H105" s="146"/>
      <c r="I105" s="146"/>
      <c r="J105" s="146"/>
      <c r="K105" s="147"/>
      <c r="L105" s="147"/>
      <c r="M105" s="146"/>
      <c r="N105" s="146"/>
    </row>
    <row r="106" spans="1:14" ht="15" customHeight="1" x14ac:dyDescent="0.25">
      <c r="B106" s="720"/>
      <c r="C106" s="720"/>
      <c r="D106" s="720"/>
      <c r="F106" s="164"/>
      <c r="G106" s="164"/>
      <c r="H106" s="164"/>
      <c r="I106" s="164"/>
      <c r="J106" s="165"/>
      <c r="K106" s="147"/>
      <c r="L106" s="147"/>
      <c r="M106" s="146"/>
      <c r="N106" s="146"/>
    </row>
    <row r="107" spans="1:14" ht="15" customHeight="1" x14ac:dyDescent="0.25">
      <c r="B107" s="1" t="s">
        <v>161</v>
      </c>
      <c r="F107" s="1" t="s">
        <v>5</v>
      </c>
      <c r="K107" s="147"/>
      <c r="L107" s="147"/>
      <c r="M107" s="146"/>
      <c r="N107" s="146"/>
    </row>
    <row r="108" spans="1:14" ht="15" customHeight="1" x14ac:dyDescent="0.25">
      <c r="K108" s="146"/>
      <c r="L108" s="146"/>
      <c r="M108" s="146"/>
      <c r="N108" s="146"/>
    </row>
  </sheetData>
  <sheetProtection algorithmName="SHA-512" hashValue="fsDhu+ZxJ4ze64kl3OZt8x1VH5OIXPTT1VxZf7Tk8xWiJxCzGNG4AQ/cZtm34epmfarfSdbvbKyJLf4EcCQg+g==" saltValue="WrMId/XRz0ZE/eNiDkGLnQ==" spinCount="100000" sheet="1" objects="1" scenarios="1"/>
  <mergeCells count="66">
    <mergeCell ref="B69:C69"/>
    <mergeCell ref="D69:J69"/>
    <mergeCell ref="B1:M6"/>
    <mergeCell ref="B8:M9"/>
    <mergeCell ref="B10:M12"/>
    <mergeCell ref="B14:C17"/>
    <mergeCell ref="D14:M17"/>
    <mergeCell ref="B18:C19"/>
    <mergeCell ref="D18:G19"/>
    <mergeCell ref="H18:M19"/>
    <mergeCell ref="B20:C23"/>
    <mergeCell ref="D20:M23"/>
    <mergeCell ref="B24:I25"/>
    <mergeCell ref="B26:C33"/>
    <mergeCell ref="D26:M33"/>
    <mergeCell ref="B71:J71"/>
    <mergeCell ref="D73:F74"/>
    <mergeCell ref="B75:D76"/>
    <mergeCell ref="E75:G76"/>
    <mergeCell ref="H75:H76"/>
    <mergeCell ref="I75:I76"/>
    <mergeCell ref="J75:J76"/>
    <mergeCell ref="B84:D84"/>
    <mergeCell ref="E84:G84"/>
    <mergeCell ref="B77:E77"/>
    <mergeCell ref="B78:E78"/>
    <mergeCell ref="B79:E79"/>
    <mergeCell ref="B80:E80"/>
    <mergeCell ref="B81:D82"/>
    <mergeCell ref="E81:G82"/>
    <mergeCell ref="H81:H82"/>
    <mergeCell ref="I81:I82"/>
    <mergeCell ref="J81:J82"/>
    <mergeCell ref="B83:D83"/>
    <mergeCell ref="E83:G83"/>
    <mergeCell ref="B90:G90"/>
    <mergeCell ref="B85:D85"/>
    <mergeCell ref="E85:G85"/>
    <mergeCell ref="B86:D87"/>
    <mergeCell ref="E86:G87"/>
    <mergeCell ref="J86:J87"/>
    <mergeCell ref="B88:D88"/>
    <mergeCell ref="E88:G88"/>
    <mergeCell ref="B89:D89"/>
    <mergeCell ref="E89:G89"/>
    <mergeCell ref="H86:H87"/>
    <mergeCell ref="I86:I87"/>
    <mergeCell ref="B92:C93"/>
    <mergeCell ref="D92:F93"/>
    <mergeCell ref="G92:G93"/>
    <mergeCell ref="B94:G94"/>
    <mergeCell ref="B95:G95"/>
    <mergeCell ref="B105:D106"/>
    <mergeCell ref="K96:M96"/>
    <mergeCell ref="B97:D97"/>
    <mergeCell ref="E97:G97"/>
    <mergeCell ref="B98:D98"/>
    <mergeCell ref="E98:G98"/>
    <mergeCell ref="B99:G99"/>
    <mergeCell ref="B96:D96"/>
    <mergeCell ref="E96:G96"/>
    <mergeCell ref="B100:D100"/>
    <mergeCell ref="E100:G100"/>
    <mergeCell ref="B101:D101"/>
    <mergeCell ref="E101:G101"/>
    <mergeCell ref="B102:G102"/>
  </mergeCells>
  <dataValidations count="1">
    <dataValidation type="list" allowBlank="1" showInputMessage="1" showErrorMessage="1" sqref="D18:G19">
      <formula1>"SR I = Teilraum Innere Stadt,SR II = Teilraum Hallescher Norden,SR III = Teilraum Hallescher Osten,SR IV = Teilraum Hallescher Süden,SR V = Teilraum Hallescher Westen,SRÜ = sozialraumübergreifend = Stadtweite Angebote"</formula1>
    </dataValidation>
  </dataValidations>
  <pageMargins left="0.70866141732283472" right="0.70866141732283472" top="0.78740157480314965" bottom="0.78740157480314965" header="0.31496062992125984" footer="0.31496062992125984"/>
  <pageSetup paperSize="9" scale="66" orientation="portrait" verticalDpi="0" r:id="rId1"/>
  <rowBreaks count="1" manualBreakCount="1">
    <brk id="67"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8"/>
  <sheetViews>
    <sheetView showGridLines="0" showRowColHeaders="0" tabSelected="1" view="pageBreakPreview" zoomScaleNormal="100" zoomScaleSheetLayoutView="100" workbookViewId="0">
      <selection activeCell="B71" sqref="B71:J71"/>
    </sheetView>
  </sheetViews>
  <sheetFormatPr baseColWidth="10" defaultColWidth="11.44140625" defaultRowHeight="15" customHeight="1" x14ac:dyDescent="0.25"/>
  <cols>
    <col min="1" max="1" width="2.5546875" style="1" customWidth="1"/>
    <col min="2" max="10" width="11.44140625" style="1"/>
    <col min="11" max="13" width="8" style="1" customWidth="1"/>
    <col min="14" max="14" width="2.5546875" style="1" customWidth="1"/>
    <col min="15" max="16384" width="11.44140625" style="1"/>
  </cols>
  <sheetData>
    <row r="1" spans="1:13" ht="15" customHeight="1" x14ac:dyDescent="0.25">
      <c r="A1" s="5"/>
      <c r="B1" s="258"/>
      <c r="C1" s="258"/>
      <c r="D1" s="258"/>
      <c r="E1" s="258"/>
      <c r="F1" s="258"/>
      <c r="G1" s="258"/>
      <c r="H1" s="258"/>
      <c r="I1" s="258"/>
      <c r="J1" s="258"/>
      <c r="K1" s="258"/>
      <c r="L1" s="258"/>
      <c r="M1" s="258"/>
    </row>
    <row r="2" spans="1:13" ht="15" customHeight="1" x14ac:dyDescent="0.25">
      <c r="A2" s="5"/>
      <c r="B2" s="258"/>
      <c r="C2" s="258"/>
      <c r="D2" s="258"/>
      <c r="E2" s="258"/>
      <c r="F2" s="258"/>
      <c r="G2" s="258"/>
      <c r="H2" s="258"/>
      <c r="I2" s="258"/>
      <c r="J2" s="258"/>
      <c r="K2" s="258"/>
      <c r="L2" s="258"/>
      <c r="M2" s="258"/>
    </row>
    <row r="3" spans="1:13" ht="15" customHeight="1" x14ac:dyDescent="0.25">
      <c r="A3" s="5"/>
      <c r="B3" s="258"/>
      <c r="C3" s="258"/>
      <c r="D3" s="258"/>
      <c r="E3" s="258"/>
      <c r="F3" s="258"/>
      <c r="G3" s="258"/>
      <c r="H3" s="258"/>
      <c r="I3" s="258"/>
      <c r="J3" s="258"/>
      <c r="K3" s="258"/>
      <c r="L3" s="258"/>
      <c r="M3" s="258"/>
    </row>
    <row r="4" spans="1:13" ht="15" customHeight="1" x14ac:dyDescent="0.25">
      <c r="A4" s="5"/>
      <c r="B4" s="258"/>
      <c r="C4" s="258"/>
      <c r="D4" s="258"/>
      <c r="E4" s="258"/>
      <c r="F4" s="258"/>
      <c r="G4" s="258"/>
      <c r="H4" s="258"/>
      <c r="I4" s="258"/>
      <c r="J4" s="258"/>
      <c r="K4" s="258"/>
      <c r="L4" s="258"/>
      <c r="M4" s="258"/>
    </row>
    <row r="5" spans="1:13" ht="15" customHeight="1" x14ac:dyDescent="0.25">
      <c r="A5" s="5"/>
      <c r="B5" s="258"/>
      <c r="C5" s="258"/>
      <c r="D5" s="258"/>
      <c r="E5" s="258"/>
      <c r="F5" s="258"/>
      <c r="G5" s="258"/>
      <c r="H5" s="258"/>
      <c r="I5" s="258"/>
      <c r="J5" s="258"/>
      <c r="K5" s="258"/>
      <c r="L5" s="258"/>
      <c r="M5" s="258"/>
    </row>
    <row r="6" spans="1:13" ht="15" customHeight="1" x14ac:dyDescent="0.25">
      <c r="A6" s="5"/>
      <c r="B6" s="258"/>
      <c r="C6" s="258"/>
      <c r="D6" s="258"/>
      <c r="E6" s="258"/>
      <c r="F6" s="258"/>
      <c r="G6" s="258"/>
      <c r="H6" s="258"/>
      <c r="I6" s="258"/>
      <c r="J6" s="258"/>
      <c r="K6" s="258"/>
      <c r="L6" s="258"/>
      <c r="M6" s="258"/>
    </row>
    <row r="7" spans="1:13" ht="15" customHeight="1" thickBot="1" x14ac:dyDescent="0.3">
      <c r="A7" s="5"/>
      <c r="B7" s="5"/>
      <c r="C7" s="5"/>
      <c r="D7" s="5"/>
      <c r="E7" s="5"/>
      <c r="F7" s="5"/>
      <c r="G7" s="5"/>
      <c r="H7" s="5"/>
      <c r="I7" s="5"/>
      <c r="J7" s="5"/>
      <c r="K7" s="5"/>
      <c r="L7" s="5"/>
      <c r="M7" s="5"/>
    </row>
    <row r="8" spans="1:13" ht="15" customHeight="1" x14ac:dyDescent="0.25">
      <c r="A8" s="5"/>
      <c r="B8" s="642" t="s">
        <v>193</v>
      </c>
      <c r="C8" s="643"/>
      <c r="D8" s="643"/>
      <c r="E8" s="643"/>
      <c r="F8" s="643"/>
      <c r="G8" s="643"/>
      <c r="H8" s="643"/>
      <c r="I8" s="643"/>
      <c r="J8" s="643"/>
      <c r="K8" s="643"/>
      <c r="L8" s="644"/>
      <c r="M8" s="645"/>
    </row>
    <row r="9" spans="1:13" ht="15" customHeight="1" x14ac:dyDescent="0.25">
      <c r="A9" s="5"/>
      <c r="B9" s="646"/>
      <c r="C9" s="647"/>
      <c r="D9" s="647"/>
      <c r="E9" s="647"/>
      <c r="F9" s="647"/>
      <c r="G9" s="647"/>
      <c r="H9" s="647"/>
      <c r="I9" s="647"/>
      <c r="J9" s="647"/>
      <c r="K9" s="647"/>
      <c r="L9" s="648"/>
      <c r="M9" s="649"/>
    </row>
    <row r="10" spans="1:13" ht="15" customHeight="1" x14ac:dyDescent="0.25">
      <c r="A10" s="5"/>
      <c r="B10" s="650" t="s">
        <v>211</v>
      </c>
      <c r="C10" s="651"/>
      <c r="D10" s="651"/>
      <c r="E10" s="651"/>
      <c r="F10" s="651"/>
      <c r="G10" s="651"/>
      <c r="H10" s="651"/>
      <c r="I10" s="651"/>
      <c r="J10" s="651"/>
      <c r="K10" s="651"/>
      <c r="L10" s="651"/>
      <c r="M10" s="652"/>
    </row>
    <row r="11" spans="1:13" ht="15" customHeight="1" x14ac:dyDescent="0.25">
      <c r="A11" s="5"/>
      <c r="B11" s="653"/>
      <c r="C11" s="654"/>
      <c r="D11" s="654"/>
      <c r="E11" s="654"/>
      <c r="F11" s="654"/>
      <c r="G11" s="654"/>
      <c r="H11" s="654"/>
      <c r="I11" s="654"/>
      <c r="J11" s="654"/>
      <c r="K11" s="654"/>
      <c r="L11" s="654"/>
      <c r="M11" s="655"/>
    </row>
    <row r="12" spans="1:13" ht="15" customHeight="1" thickBot="1" x14ac:dyDescent="0.3">
      <c r="A12" s="5"/>
      <c r="B12" s="656"/>
      <c r="C12" s="657"/>
      <c r="D12" s="657"/>
      <c r="E12" s="657"/>
      <c r="F12" s="657"/>
      <c r="G12" s="657"/>
      <c r="H12" s="657"/>
      <c r="I12" s="657"/>
      <c r="J12" s="657"/>
      <c r="K12" s="657"/>
      <c r="L12" s="657"/>
      <c r="M12" s="658"/>
    </row>
    <row r="13" spans="1:13" ht="15" customHeight="1" thickBot="1" x14ac:dyDescent="0.3">
      <c r="A13" s="5"/>
      <c r="B13" s="5"/>
      <c r="C13" s="5"/>
      <c r="D13" s="5"/>
      <c r="E13" s="5"/>
      <c r="F13" s="5"/>
      <c r="G13" s="5"/>
      <c r="H13" s="5"/>
      <c r="I13" s="5"/>
      <c r="J13" s="5"/>
      <c r="K13" s="5"/>
      <c r="L13" s="5"/>
      <c r="M13" s="5"/>
    </row>
    <row r="14" spans="1:13" ht="15" customHeight="1" x14ac:dyDescent="0.25">
      <c r="A14" s="5"/>
      <c r="B14" s="659" t="s">
        <v>92</v>
      </c>
      <c r="C14" s="660"/>
      <c r="D14" s="665" t="s">
        <v>45</v>
      </c>
      <c r="E14" s="666"/>
      <c r="F14" s="666"/>
      <c r="G14" s="666"/>
      <c r="H14" s="666"/>
      <c r="I14" s="666"/>
      <c r="J14" s="666"/>
      <c r="K14" s="666"/>
      <c r="L14" s="666"/>
      <c r="M14" s="667"/>
    </row>
    <row r="15" spans="1:13" ht="15" customHeight="1" x14ac:dyDescent="0.25">
      <c r="A15" s="5"/>
      <c r="B15" s="661"/>
      <c r="C15" s="662"/>
      <c r="D15" s="668"/>
      <c r="E15" s="669"/>
      <c r="F15" s="669"/>
      <c r="G15" s="669"/>
      <c r="H15" s="669"/>
      <c r="I15" s="669"/>
      <c r="J15" s="669"/>
      <c r="K15" s="669"/>
      <c r="L15" s="669"/>
      <c r="M15" s="670"/>
    </row>
    <row r="16" spans="1:13" ht="15" customHeight="1" x14ac:dyDescent="0.25">
      <c r="A16" s="5"/>
      <c r="B16" s="661"/>
      <c r="C16" s="662"/>
      <c r="D16" s="668"/>
      <c r="E16" s="669"/>
      <c r="F16" s="669"/>
      <c r="G16" s="669"/>
      <c r="H16" s="669"/>
      <c r="I16" s="669"/>
      <c r="J16" s="669"/>
      <c r="K16" s="669"/>
      <c r="L16" s="669"/>
      <c r="M16" s="670"/>
    </row>
    <row r="17" spans="1:13" ht="15" customHeight="1" x14ac:dyDescent="0.25">
      <c r="A17" s="5"/>
      <c r="B17" s="663"/>
      <c r="C17" s="664"/>
      <c r="D17" s="671"/>
      <c r="E17" s="672"/>
      <c r="F17" s="672"/>
      <c r="G17" s="672"/>
      <c r="H17" s="672"/>
      <c r="I17" s="672"/>
      <c r="J17" s="672"/>
      <c r="K17" s="672"/>
      <c r="L17" s="672"/>
      <c r="M17" s="673"/>
    </row>
    <row r="18" spans="1:13" ht="15" customHeight="1" x14ac:dyDescent="0.25">
      <c r="A18" s="5"/>
      <c r="B18" s="693" t="s">
        <v>49</v>
      </c>
      <c r="C18" s="694"/>
      <c r="D18" s="674"/>
      <c r="E18" s="675"/>
      <c r="F18" s="675"/>
      <c r="G18" s="676"/>
      <c r="H18" s="683"/>
      <c r="I18" s="683"/>
      <c r="J18" s="683"/>
      <c r="K18" s="683"/>
      <c r="L18" s="684"/>
      <c r="M18" s="685"/>
    </row>
    <row r="19" spans="1:13" ht="15" customHeight="1" x14ac:dyDescent="0.25">
      <c r="A19" s="5"/>
      <c r="B19" s="663"/>
      <c r="C19" s="664"/>
      <c r="D19" s="677"/>
      <c r="E19" s="678"/>
      <c r="F19" s="678"/>
      <c r="G19" s="679"/>
      <c r="H19" s="683"/>
      <c r="I19" s="683"/>
      <c r="J19" s="683"/>
      <c r="K19" s="683"/>
      <c r="L19" s="684"/>
      <c r="M19" s="685"/>
    </row>
    <row r="20" spans="1:13" ht="15" customHeight="1" x14ac:dyDescent="0.25">
      <c r="A20" s="5"/>
      <c r="B20" s="689" t="s">
        <v>50</v>
      </c>
      <c r="C20" s="392"/>
      <c r="D20" s="680"/>
      <c r="E20" s="681"/>
      <c r="F20" s="681"/>
      <c r="G20" s="681"/>
      <c r="H20" s="681"/>
      <c r="I20" s="681"/>
      <c r="J20" s="681"/>
      <c r="K20" s="681"/>
      <c r="L20" s="681"/>
      <c r="M20" s="682"/>
    </row>
    <row r="21" spans="1:13" ht="15" customHeight="1" x14ac:dyDescent="0.25">
      <c r="A21" s="5"/>
      <c r="B21" s="690"/>
      <c r="C21" s="691"/>
      <c r="D21" s="668"/>
      <c r="E21" s="669"/>
      <c r="F21" s="669"/>
      <c r="G21" s="669"/>
      <c r="H21" s="669"/>
      <c r="I21" s="669"/>
      <c r="J21" s="669"/>
      <c r="K21" s="669"/>
      <c r="L21" s="669"/>
      <c r="M21" s="670"/>
    </row>
    <row r="22" spans="1:13" ht="15" customHeight="1" x14ac:dyDescent="0.25">
      <c r="A22" s="5"/>
      <c r="B22" s="690"/>
      <c r="C22" s="691"/>
      <c r="D22" s="668"/>
      <c r="E22" s="669"/>
      <c r="F22" s="669"/>
      <c r="G22" s="669"/>
      <c r="H22" s="669"/>
      <c r="I22" s="669"/>
      <c r="J22" s="669"/>
      <c r="K22" s="669"/>
      <c r="L22" s="669"/>
      <c r="M22" s="670"/>
    </row>
    <row r="23" spans="1:13" ht="15" customHeight="1" x14ac:dyDescent="0.25">
      <c r="A23" s="5"/>
      <c r="B23" s="692"/>
      <c r="C23" s="395"/>
      <c r="D23" s="671"/>
      <c r="E23" s="672"/>
      <c r="F23" s="672"/>
      <c r="G23" s="672"/>
      <c r="H23" s="672"/>
      <c r="I23" s="672"/>
      <c r="J23" s="672"/>
      <c r="K23" s="672"/>
      <c r="L23" s="672"/>
      <c r="M23" s="673"/>
    </row>
    <row r="24" spans="1:13" ht="15" customHeight="1" x14ac:dyDescent="0.25">
      <c r="A24" s="5"/>
      <c r="B24" s="697" t="s">
        <v>192</v>
      </c>
      <c r="C24" s="698"/>
      <c r="D24" s="698"/>
      <c r="E24" s="698"/>
      <c r="F24" s="698"/>
      <c r="G24" s="698"/>
      <c r="H24" s="698"/>
      <c r="I24" s="699"/>
      <c r="J24" s="213" t="str">
        <f>CONCATENATE(TEXT(G78,"0,00")," h/Wo. + ",TEXT(G79,"0,00")," h/Wo.")</f>
        <v>0,00 h/Wo. + 0,00 h/Wo.</v>
      </c>
      <c r="K24" s="214"/>
      <c r="L24" s="214"/>
      <c r="M24" s="215"/>
    </row>
    <row r="25" spans="1:13" ht="15" customHeight="1" x14ac:dyDescent="0.25">
      <c r="A25" s="5"/>
      <c r="B25" s="700"/>
      <c r="C25" s="701"/>
      <c r="D25" s="701"/>
      <c r="E25" s="701"/>
      <c r="F25" s="701"/>
      <c r="G25" s="701"/>
      <c r="H25" s="701"/>
      <c r="I25" s="702"/>
      <c r="J25" s="216" t="str">
        <f>CONCATENATE(TEXT(G80,"0,00")," h/Wo")</f>
        <v>0,00 h/Wo</v>
      </c>
      <c r="K25" s="217"/>
      <c r="L25" s="217"/>
      <c r="M25" s="218"/>
    </row>
    <row r="26" spans="1:13" ht="15" customHeight="1" x14ac:dyDescent="0.25">
      <c r="A26" s="5"/>
      <c r="B26" s="689" t="s">
        <v>51</v>
      </c>
      <c r="C26" s="392"/>
      <c r="D26" s="680"/>
      <c r="E26" s="681"/>
      <c r="F26" s="681"/>
      <c r="G26" s="681"/>
      <c r="H26" s="681"/>
      <c r="I26" s="681"/>
      <c r="J26" s="681"/>
      <c r="K26" s="681"/>
      <c r="L26" s="681"/>
      <c r="M26" s="682"/>
    </row>
    <row r="27" spans="1:13" ht="15" customHeight="1" x14ac:dyDescent="0.25">
      <c r="A27" s="5"/>
      <c r="B27" s="690"/>
      <c r="C27" s="691"/>
      <c r="D27" s="668"/>
      <c r="E27" s="669"/>
      <c r="F27" s="669"/>
      <c r="G27" s="669"/>
      <c r="H27" s="669"/>
      <c r="I27" s="669"/>
      <c r="J27" s="669"/>
      <c r="K27" s="669"/>
      <c r="L27" s="669"/>
      <c r="M27" s="670"/>
    </row>
    <row r="28" spans="1:13" ht="15" customHeight="1" x14ac:dyDescent="0.25">
      <c r="A28" s="5"/>
      <c r="B28" s="690"/>
      <c r="C28" s="691"/>
      <c r="D28" s="668"/>
      <c r="E28" s="669"/>
      <c r="F28" s="669"/>
      <c r="G28" s="669"/>
      <c r="H28" s="669"/>
      <c r="I28" s="669"/>
      <c r="J28" s="669"/>
      <c r="K28" s="669"/>
      <c r="L28" s="669"/>
      <c r="M28" s="670"/>
    </row>
    <row r="29" spans="1:13" ht="15" customHeight="1" x14ac:dyDescent="0.25">
      <c r="A29" s="5"/>
      <c r="B29" s="690"/>
      <c r="C29" s="691"/>
      <c r="D29" s="668"/>
      <c r="E29" s="669"/>
      <c r="F29" s="669"/>
      <c r="G29" s="669"/>
      <c r="H29" s="669"/>
      <c r="I29" s="669"/>
      <c r="J29" s="669"/>
      <c r="K29" s="669"/>
      <c r="L29" s="669"/>
      <c r="M29" s="670"/>
    </row>
    <row r="30" spans="1:13" ht="15" customHeight="1" x14ac:dyDescent="0.25">
      <c r="A30" s="5"/>
      <c r="B30" s="690"/>
      <c r="C30" s="691"/>
      <c r="D30" s="668"/>
      <c r="E30" s="669"/>
      <c r="F30" s="669"/>
      <c r="G30" s="669"/>
      <c r="H30" s="669"/>
      <c r="I30" s="669"/>
      <c r="J30" s="669"/>
      <c r="K30" s="669"/>
      <c r="L30" s="669"/>
      <c r="M30" s="670"/>
    </row>
    <row r="31" spans="1:13" ht="15" customHeight="1" x14ac:dyDescent="0.25">
      <c r="A31" s="5"/>
      <c r="B31" s="690"/>
      <c r="C31" s="691"/>
      <c r="D31" s="668"/>
      <c r="E31" s="669"/>
      <c r="F31" s="669"/>
      <c r="G31" s="669"/>
      <c r="H31" s="669"/>
      <c r="I31" s="669"/>
      <c r="J31" s="669"/>
      <c r="K31" s="669"/>
      <c r="L31" s="669"/>
      <c r="M31" s="670"/>
    </row>
    <row r="32" spans="1:13" ht="15" customHeight="1" x14ac:dyDescent="0.25">
      <c r="A32" s="5"/>
      <c r="B32" s="690"/>
      <c r="C32" s="691"/>
      <c r="D32" s="668"/>
      <c r="E32" s="669"/>
      <c r="F32" s="669"/>
      <c r="G32" s="669"/>
      <c r="H32" s="669"/>
      <c r="I32" s="669"/>
      <c r="J32" s="669"/>
      <c r="K32" s="669"/>
      <c r="L32" s="669"/>
      <c r="M32" s="670"/>
    </row>
    <row r="33" spans="1:13" ht="15" customHeight="1" thickBot="1" x14ac:dyDescent="0.3">
      <c r="A33" s="5"/>
      <c r="B33" s="695"/>
      <c r="C33" s="696"/>
      <c r="D33" s="686"/>
      <c r="E33" s="687"/>
      <c r="F33" s="687"/>
      <c r="G33" s="687"/>
      <c r="H33" s="687"/>
      <c r="I33" s="687"/>
      <c r="J33" s="687"/>
      <c r="K33" s="687"/>
      <c r="L33" s="687"/>
      <c r="M33" s="688"/>
    </row>
    <row r="34" spans="1:13" ht="15" customHeight="1" x14ac:dyDescent="0.25">
      <c r="A34" s="5"/>
      <c r="B34" s="5"/>
      <c r="C34" s="5"/>
      <c r="D34" s="5"/>
      <c r="E34" s="5"/>
      <c r="F34" s="5"/>
      <c r="G34" s="5"/>
      <c r="H34" s="5"/>
      <c r="I34" s="5"/>
      <c r="J34" s="5"/>
      <c r="K34" s="5"/>
      <c r="L34" s="5"/>
      <c r="M34" s="5"/>
    </row>
    <row r="35" spans="1:13" ht="15" customHeight="1" x14ac:dyDescent="0.25">
      <c r="A35" s="5"/>
      <c r="B35" s="5"/>
      <c r="C35" s="5"/>
      <c r="D35" s="5"/>
      <c r="E35" s="5"/>
      <c r="F35" s="5"/>
      <c r="G35" s="5"/>
      <c r="H35" s="5"/>
      <c r="I35" s="5"/>
      <c r="J35" s="5"/>
      <c r="K35" s="5"/>
      <c r="L35" s="5"/>
      <c r="M35" s="5"/>
    </row>
    <row r="36" spans="1:13" ht="15" customHeight="1" x14ac:dyDescent="0.25">
      <c r="A36" s="5"/>
      <c r="B36" s="5"/>
      <c r="C36" s="5"/>
      <c r="D36" s="5"/>
      <c r="E36" s="5"/>
      <c r="F36" s="5"/>
      <c r="G36" s="5"/>
      <c r="H36" s="5"/>
      <c r="I36" s="5"/>
      <c r="J36" s="5"/>
      <c r="K36" s="5"/>
      <c r="L36" s="5"/>
      <c r="M36" s="5"/>
    </row>
    <row r="37" spans="1:13" ht="15" customHeight="1" x14ac:dyDescent="0.25">
      <c r="A37" s="5"/>
      <c r="B37" s="5"/>
      <c r="C37" s="5"/>
      <c r="D37" s="5"/>
      <c r="E37" s="5"/>
      <c r="F37" s="5"/>
      <c r="G37" s="5"/>
      <c r="H37" s="5"/>
      <c r="I37" s="5"/>
      <c r="J37" s="5"/>
      <c r="K37" s="5"/>
      <c r="L37" s="5"/>
      <c r="M37" s="5"/>
    </row>
    <row r="38" spans="1:13" ht="15" customHeight="1" x14ac:dyDescent="0.25">
      <c r="A38" s="5"/>
      <c r="B38" s="5"/>
      <c r="C38" s="5"/>
      <c r="D38" s="5"/>
      <c r="E38" s="5"/>
      <c r="F38" s="5"/>
      <c r="G38" s="5"/>
      <c r="H38" s="5"/>
      <c r="I38" s="5"/>
      <c r="J38" s="5"/>
      <c r="K38" s="5"/>
      <c r="L38" s="5"/>
      <c r="M38" s="5"/>
    </row>
    <row r="39" spans="1:13" ht="15" customHeight="1" x14ac:dyDescent="0.25">
      <c r="A39" s="5"/>
      <c r="B39" s="5"/>
      <c r="C39" s="5"/>
      <c r="D39" s="5"/>
      <c r="E39" s="5"/>
      <c r="F39" s="5"/>
      <c r="G39" s="5"/>
      <c r="H39" s="5"/>
      <c r="I39" s="5"/>
      <c r="J39" s="5"/>
      <c r="K39" s="5"/>
      <c r="L39" s="5"/>
      <c r="M39" s="5"/>
    </row>
    <row r="40" spans="1:13" ht="15" customHeight="1" x14ac:dyDescent="0.25">
      <c r="A40" s="5"/>
      <c r="B40" s="5"/>
      <c r="C40" s="5"/>
      <c r="D40" s="5"/>
      <c r="E40" s="5"/>
      <c r="F40" s="5"/>
      <c r="G40" s="5"/>
      <c r="H40" s="5"/>
      <c r="I40" s="5"/>
      <c r="J40" s="5"/>
      <c r="K40" s="5"/>
      <c r="L40" s="5"/>
      <c r="M40" s="5"/>
    </row>
    <row r="41" spans="1:13" ht="15" customHeight="1" x14ac:dyDescent="0.25">
      <c r="A41" s="5"/>
      <c r="B41" s="5"/>
      <c r="C41" s="5"/>
      <c r="D41" s="5"/>
      <c r="E41" s="5"/>
      <c r="F41" s="5"/>
      <c r="G41" s="5"/>
      <c r="H41" s="5"/>
      <c r="I41" s="5"/>
      <c r="J41" s="5"/>
      <c r="K41" s="5"/>
      <c r="L41" s="5"/>
      <c r="M41" s="5"/>
    </row>
    <row r="42" spans="1:13" ht="15" customHeight="1" x14ac:dyDescent="0.25">
      <c r="A42" s="5"/>
      <c r="B42" s="5"/>
      <c r="C42" s="5"/>
      <c r="D42" s="5"/>
      <c r="E42" s="5"/>
      <c r="F42" s="5"/>
      <c r="G42" s="5"/>
      <c r="H42" s="5"/>
      <c r="I42" s="5"/>
      <c r="J42" s="5"/>
      <c r="K42" s="5"/>
      <c r="L42" s="5"/>
      <c r="M42" s="5"/>
    </row>
    <row r="43" spans="1:13" ht="15" customHeight="1" x14ac:dyDescent="0.25">
      <c r="A43" s="5"/>
      <c r="B43" s="5"/>
      <c r="C43" s="5"/>
      <c r="D43" s="5"/>
      <c r="E43" s="5"/>
      <c r="F43" s="5"/>
      <c r="G43" s="5"/>
      <c r="H43" s="5"/>
      <c r="I43" s="5"/>
      <c r="J43" s="5"/>
      <c r="K43" s="5"/>
      <c r="L43" s="5"/>
      <c r="M43" s="5"/>
    </row>
    <row r="44" spans="1:13" ht="15" customHeight="1" x14ac:dyDescent="0.25">
      <c r="A44" s="5"/>
      <c r="B44" s="5"/>
      <c r="C44" s="5"/>
      <c r="D44" s="5"/>
      <c r="E44" s="5"/>
      <c r="F44" s="5"/>
      <c r="G44" s="5"/>
      <c r="H44" s="5"/>
      <c r="I44" s="5"/>
      <c r="J44" s="5"/>
      <c r="K44" s="5"/>
      <c r="L44" s="5"/>
      <c r="M44" s="5"/>
    </row>
    <row r="45" spans="1:13" ht="15" customHeight="1" x14ac:dyDescent="0.25">
      <c r="A45" s="5"/>
      <c r="B45" s="5"/>
      <c r="C45" s="5"/>
      <c r="D45" s="5"/>
      <c r="E45" s="5"/>
      <c r="F45" s="5"/>
      <c r="G45" s="5"/>
      <c r="H45" s="5"/>
      <c r="I45" s="5"/>
      <c r="J45" s="5"/>
      <c r="K45" s="5"/>
      <c r="L45" s="5"/>
      <c r="M45" s="5"/>
    </row>
    <row r="46" spans="1:13" ht="15" customHeight="1" x14ac:dyDescent="0.25">
      <c r="A46" s="5"/>
      <c r="B46" s="5"/>
      <c r="C46" s="5"/>
      <c r="D46" s="5"/>
      <c r="E46" s="5"/>
      <c r="F46" s="5"/>
      <c r="G46" s="5"/>
      <c r="H46" s="5"/>
      <c r="I46" s="5"/>
      <c r="J46" s="5"/>
      <c r="K46" s="5"/>
      <c r="L46" s="5"/>
      <c r="M46" s="5"/>
    </row>
    <row r="47" spans="1:13" ht="15" customHeight="1" x14ac:dyDescent="0.25">
      <c r="A47" s="5"/>
      <c r="B47" s="5"/>
      <c r="C47" s="5"/>
      <c r="D47" s="5"/>
      <c r="E47" s="5"/>
      <c r="F47" s="5"/>
      <c r="G47" s="5"/>
      <c r="H47" s="5"/>
      <c r="I47" s="5"/>
      <c r="J47" s="5"/>
      <c r="K47" s="5"/>
      <c r="L47" s="5"/>
      <c r="M47" s="5"/>
    </row>
    <row r="48" spans="1:13" ht="15" customHeight="1" x14ac:dyDescent="0.25">
      <c r="A48" s="5"/>
      <c r="B48" s="5"/>
      <c r="C48" s="5"/>
      <c r="D48" s="5"/>
      <c r="E48" s="5"/>
      <c r="F48" s="5"/>
      <c r="G48" s="5"/>
      <c r="H48" s="5"/>
      <c r="I48" s="5"/>
      <c r="J48" s="5"/>
      <c r="K48" s="5"/>
      <c r="L48" s="5"/>
      <c r="M48" s="5"/>
    </row>
    <row r="49" spans="1:13" ht="15" customHeight="1" x14ac:dyDescent="0.25">
      <c r="A49" s="5"/>
      <c r="B49" s="5"/>
      <c r="C49" s="5"/>
      <c r="D49" s="5"/>
      <c r="E49" s="5"/>
      <c r="F49" s="5"/>
      <c r="G49" s="5"/>
      <c r="H49" s="5"/>
      <c r="I49" s="5"/>
      <c r="J49" s="5"/>
      <c r="K49" s="5"/>
      <c r="L49" s="5"/>
      <c r="M49" s="5"/>
    </row>
    <row r="50" spans="1:13" ht="15" customHeight="1" x14ac:dyDescent="0.25">
      <c r="A50" s="5"/>
      <c r="B50" s="5"/>
      <c r="C50" s="5"/>
      <c r="D50" s="5"/>
      <c r="E50" s="5"/>
      <c r="F50" s="5"/>
      <c r="G50" s="5"/>
      <c r="H50" s="5"/>
      <c r="I50" s="5"/>
      <c r="J50" s="5"/>
      <c r="K50" s="5"/>
      <c r="L50" s="5"/>
      <c r="M50" s="5"/>
    </row>
    <row r="51" spans="1:13" ht="15" customHeight="1" x14ac:dyDescent="0.25">
      <c r="A51" s="5"/>
      <c r="B51" s="5"/>
      <c r="C51" s="5"/>
      <c r="D51" s="5"/>
      <c r="E51" s="5"/>
      <c r="F51" s="5"/>
      <c r="G51" s="5"/>
      <c r="H51" s="5"/>
      <c r="I51" s="5"/>
      <c r="J51" s="5"/>
      <c r="K51" s="5"/>
      <c r="L51" s="5"/>
      <c r="M51" s="5"/>
    </row>
    <row r="52" spans="1:13" ht="15" customHeight="1" x14ac:dyDescent="0.25">
      <c r="A52" s="5"/>
      <c r="B52" s="5"/>
      <c r="C52" s="5"/>
      <c r="D52" s="5"/>
      <c r="E52" s="5"/>
      <c r="F52" s="5"/>
      <c r="G52" s="5"/>
      <c r="H52" s="5"/>
      <c r="I52" s="5"/>
      <c r="J52" s="5"/>
      <c r="K52" s="5"/>
      <c r="L52" s="5"/>
      <c r="M52" s="5"/>
    </row>
    <row r="53" spans="1:13" ht="15" customHeight="1" x14ac:dyDescent="0.25">
      <c r="A53" s="5"/>
      <c r="B53" s="5"/>
      <c r="C53" s="5"/>
      <c r="D53" s="5"/>
      <c r="E53" s="5"/>
      <c r="F53" s="5"/>
      <c r="G53" s="5"/>
      <c r="H53" s="5"/>
      <c r="I53" s="5"/>
      <c r="J53" s="5"/>
      <c r="K53" s="5"/>
      <c r="L53" s="5"/>
      <c r="M53" s="5"/>
    </row>
    <row r="54" spans="1:13" ht="15" customHeight="1" x14ac:dyDescent="0.25">
      <c r="A54" s="5"/>
      <c r="B54" s="5"/>
      <c r="C54" s="5"/>
      <c r="D54" s="5"/>
      <c r="E54" s="5"/>
      <c r="F54" s="5"/>
      <c r="G54" s="5"/>
      <c r="H54" s="5"/>
      <c r="I54" s="5"/>
      <c r="J54" s="5"/>
      <c r="K54" s="5"/>
      <c r="L54" s="5"/>
      <c r="M54" s="5"/>
    </row>
    <row r="55" spans="1:13" ht="15" customHeight="1" x14ac:dyDescent="0.25">
      <c r="A55" s="5"/>
      <c r="B55" s="5"/>
      <c r="C55" s="5"/>
      <c r="D55" s="5"/>
      <c r="E55" s="5"/>
      <c r="F55" s="5"/>
      <c r="G55" s="5"/>
      <c r="H55" s="5"/>
      <c r="I55" s="5"/>
      <c r="J55" s="5"/>
      <c r="K55" s="5"/>
      <c r="L55" s="5"/>
      <c r="M55" s="5"/>
    </row>
    <row r="56" spans="1:13" ht="15" customHeight="1" x14ac:dyDescent="0.25">
      <c r="A56" s="5"/>
      <c r="B56" s="5"/>
      <c r="C56" s="5"/>
      <c r="D56" s="5"/>
      <c r="E56" s="5"/>
      <c r="F56" s="5"/>
      <c r="G56" s="5"/>
      <c r="H56" s="5"/>
      <c r="I56" s="5"/>
      <c r="J56" s="5"/>
      <c r="K56" s="5"/>
      <c r="L56" s="5"/>
      <c r="M56" s="5"/>
    </row>
    <row r="57" spans="1:13" ht="15" customHeight="1" x14ac:dyDescent="0.25">
      <c r="A57" s="5"/>
      <c r="B57" s="5"/>
      <c r="C57" s="5"/>
      <c r="D57" s="5"/>
      <c r="E57" s="5"/>
      <c r="F57" s="5"/>
      <c r="G57" s="5"/>
      <c r="H57" s="5"/>
      <c r="I57" s="5"/>
      <c r="J57" s="5"/>
      <c r="K57" s="5"/>
      <c r="L57" s="5"/>
      <c r="M57" s="5"/>
    </row>
    <row r="58" spans="1:13" ht="15" customHeight="1" x14ac:dyDescent="0.25">
      <c r="A58" s="5"/>
      <c r="B58" s="5"/>
      <c r="C58" s="5"/>
      <c r="D58" s="5"/>
      <c r="E58" s="5"/>
      <c r="F58" s="5"/>
      <c r="G58" s="5"/>
      <c r="H58" s="5"/>
      <c r="I58" s="5"/>
      <c r="J58" s="5"/>
      <c r="K58" s="5"/>
      <c r="L58" s="5"/>
      <c r="M58" s="5"/>
    </row>
    <row r="59" spans="1:13" ht="15" customHeight="1" x14ac:dyDescent="0.25">
      <c r="A59" s="5"/>
      <c r="B59" s="5"/>
      <c r="C59" s="5"/>
      <c r="D59" s="5"/>
      <c r="E59" s="5"/>
      <c r="F59" s="5"/>
      <c r="G59" s="5"/>
      <c r="H59" s="5"/>
      <c r="I59" s="5"/>
      <c r="J59" s="5"/>
      <c r="K59" s="5"/>
      <c r="L59" s="5"/>
      <c r="M59" s="5"/>
    </row>
    <row r="60" spans="1:13" ht="15" customHeight="1" x14ac:dyDescent="0.25">
      <c r="A60" s="5"/>
      <c r="B60" s="5"/>
      <c r="C60" s="5"/>
      <c r="D60" s="5"/>
      <c r="E60" s="5"/>
      <c r="F60" s="5"/>
      <c r="G60" s="5"/>
      <c r="H60" s="5"/>
      <c r="I60" s="5"/>
      <c r="J60" s="5"/>
      <c r="K60" s="5"/>
      <c r="L60" s="5"/>
      <c r="M60" s="5"/>
    </row>
    <row r="61" spans="1:13" ht="15" customHeight="1" x14ac:dyDescent="0.25">
      <c r="A61" s="5"/>
      <c r="B61" s="5"/>
      <c r="C61" s="5"/>
      <c r="D61" s="5"/>
      <c r="E61" s="5"/>
      <c r="F61" s="5"/>
      <c r="G61" s="5"/>
      <c r="H61" s="5"/>
      <c r="I61" s="5"/>
      <c r="J61" s="5"/>
      <c r="K61" s="5"/>
      <c r="L61" s="5"/>
      <c r="M61" s="5"/>
    </row>
    <row r="62" spans="1:13" ht="15" customHeight="1" x14ac:dyDescent="0.25">
      <c r="A62" s="5"/>
      <c r="B62" s="5"/>
      <c r="C62" s="5"/>
      <c r="D62" s="5"/>
      <c r="E62" s="5"/>
      <c r="F62" s="5"/>
      <c r="G62" s="5"/>
      <c r="H62" s="5"/>
      <c r="I62" s="5"/>
      <c r="J62" s="5"/>
      <c r="K62" s="5"/>
      <c r="L62" s="5"/>
      <c r="M62" s="5"/>
    </row>
    <row r="63" spans="1:13" ht="15" customHeight="1" x14ac:dyDescent="0.25">
      <c r="A63" s="5"/>
      <c r="B63" s="5"/>
      <c r="C63" s="5"/>
      <c r="D63" s="5"/>
      <c r="E63" s="5"/>
      <c r="F63" s="5"/>
      <c r="G63" s="5"/>
      <c r="H63" s="5"/>
      <c r="I63" s="5"/>
      <c r="J63" s="5"/>
      <c r="K63" s="5"/>
      <c r="L63" s="5"/>
      <c r="M63" s="5"/>
    </row>
    <row r="64" spans="1:13" ht="15" customHeight="1" x14ac:dyDescent="0.25">
      <c r="A64" s="5"/>
      <c r="B64" s="5"/>
      <c r="C64" s="5"/>
      <c r="D64" s="5"/>
      <c r="E64" s="5"/>
      <c r="F64" s="5"/>
      <c r="G64" s="5"/>
      <c r="H64" s="5"/>
      <c r="I64" s="5"/>
      <c r="J64" s="5"/>
      <c r="K64" s="5"/>
      <c r="L64" s="5"/>
      <c r="M64" s="5"/>
    </row>
    <row r="65" spans="1:14" ht="15" customHeight="1" x14ac:dyDescent="0.25">
      <c r="A65" s="5"/>
      <c r="B65" s="5"/>
      <c r="C65" s="5"/>
      <c r="D65" s="5"/>
      <c r="E65" s="5"/>
      <c r="F65" s="5"/>
      <c r="G65" s="5"/>
      <c r="H65" s="5"/>
      <c r="I65" s="5"/>
      <c r="J65" s="5"/>
      <c r="K65" s="5"/>
      <c r="L65" s="5"/>
      <c r="M65" s="5"/>
    </row>
    <row r="66" spans="1:14" ht="15" customHeight="1" x14ac:dyDescent="0.25">
      <c r="A66" s="5"/>
      <c r="B66" s="5"/>
      <c r="C66" s="5"/>
      <c r="D66" s="5"/>
      <c r="E66" s="5"/>
      <c r="F66" s="5"/>
      <c r="G66" s="5"/>
      <c r="H66" s="5"/>
      <c r="I66" s="5"/>
      <c r="J66" s="5"/>
      <c r="K66" s="5"/>
      <c r="L66" s="5"/>
      <c r="M66" s="5"/>
    </row>
    <row r="67" spans="1:14" ht="15" customHeight="1" x14ac:dyDescent="0.25">
      <c r="A67" s="5"/>
      <c r="B67" s="5"/>
      <c r="C67" s="5"/>
      <c r="D67" s="5"/>
      <c r="E67" s="5"/>
      <c r="F67" s="5"/>
      <c r="G67" s="5"/>
      <c r="H67" s="5"/>
      <c r="I67" s="5"/>
      <c r="J67" s="5"/>
      <c r="K67" s="5"/>
      <c r="L67" s="5"/>
      <c r="M67" s="5"/>
    </row>
    <row r="68" spans="1:14" ht="15" customHeight="1" thickBot="1" x14ac:dyDescent="0.3">
      <c r="A68" s="5"/>
      <c r="B68" s="5"/>
      <c r="C68" s="5"/>
      <c r="D68" s="5"/>
      <c r="E68" s="5"/>
      <c r="F68" s="5"/>
      <c r="G68" s="5"/>
      <c r="H68" s="5"/>
      <c r="I68" s="5"/>
      <c r="J68" s="5"/>
      <c r="K68" s="5"/>
      <c r="L68" s="5"/>
      <c r="M68" s="5"/>
    </row>
    <row r="69" spans="1:14" ht="15" customHeight="1" thickBot="1" x14ac:dyDescent="0.3">
      <c r="A69" s="145"/>
      <c r="B69" s="626" t="s">
        <v>148</v>
      </c>
      <c r="C69" s="627"/>
      <c r="D69" s="628" t="str">
        <f>D14</f>
        <v>xxx</v>
      </c>
      <c r="E69" s="629"/>
      <c r="F69" s="629"/>
      <c r="G69" s="629"/>
      <c r="H69" s="629"/>
      <c r="I69" s="629"/>
      <c r="J69" s="630"/>
      <c r="K69" s="175"/>
      <c r="L69" s="175"/>
      <c r="M69" s="176"/>
      <c r="N69" s="146"/>
    </row>
    <row r="70" spans="1:14" ht="15" customHeight="1" thickBot="1" x14ac:dyDescent="0.3">
      <c r="A70" s="145"/>
      <c r="B70" s="145"/>
      <c r="C70" s="145"/>
      <c r="D70" s="145"/>
      <c r="E70" s="145"/>
      <c r="F70" s="145"/>
      <c r="G70" s="145"/>
      <c r="H70" s="145"/>
      <c r="I70" s="145"/>
      <c r="J70" s="145"/>
      <c r="K70" s="183"/>
      <c r="L70" s="183"/>
      <c r="M70" s="184"/>
      <c r="N70" s="146"/>
    </row>
    <row r="71" spans="1:14" ht="15" customHeight="1" thickBot="1" x14ac:dyDescent="0.3">
      <c r="A71" s="145"/>
      <c r="B71" s="721" t="s">
        <v>180</v>
      </c>
      <c r="C71" s="722"/>
      <c r="D71" s="722"/>
      <c r="E71" s="722"/>
      <c r="F71" s="722"/>
      <c r="G71" s="722"/>
      <c r="H71" s="722"/>
      <c r="I71" s="722"/>
      <c r="J71" s="723"/>
      <c r="K71" s="178"/>
      <c r="L71" s="178"/>
      <c r="M71" s="176"/>
      <c r="N71" s="145"/>
    </row>
    <row r="72" spans="1:14" ht="15" customHeight="1" thickBot="1" x14ac:dyDescent="0.3">
      <c r="A72" s="145"/>
      <c r="B72" s="145"/>
      <c r="C72" s="145"/>
      <c r="D72" s="145"/>
      <c r="E72" s="145"/>
      <c r="F72" s="145"/>
      <c r="G72" s="145"/>
      <c r="H72" s="145"/>
      <c r="I72" s="145"/>
      <c r="J72" s="145"/>
      <c r="K72" s="177"/>
      <c r="L72" s="177"/>
      <c r="M72" s="176"/>
      <c r="N72" s="145"/>
    </row>
    <row r="73" spans="1:14" ht="15" customHeight="1" x14ac:dyDescent="0.25">
      <c r="A73" s="145"/>
      <c r="B73" s="198" t="s">
        <v>173</v>
      </c>
      <c r="C73" s="185"/>
      <c r="D73" s="594" t="s">
        <v>213</v>
      </c>
      <c r="E73" s="594"/>
      <c r="F73" s="594"/>
      <c r="G73" s="148" t="s">
        <v>128</v>
      </c>
      <c r="H73" s="219">
        <v>2026</v>
      </c>
      <c r="I73" s="220">
        <v>2027</v>
      </c>
      <c r="J73" s="221">
        <v>2028</v>
      </c>
      <c r="K73" s="177"/>
      <c r="L73" s="177"/>
      <c r="M73" s="176"/>
      <c r="N73" s="145"/>
    </row>
    <row r="74" spans="1:14" ht="15" customHeight="1" thickBot="1" x14ac:dyDescent="0.3">
      <c r="A74" s="145"/>
      <c r="B74" s="153"/>
      <c r="C74" s="149"/>
      <c r="D74" s="595"/>
      <c r="E74" s="595"/>
      <c r="F74" s="595"/>
      <c r="G74" s="150"/>
      <c r="H74" s="222">
        <v>6</v>
      </c>
      <c r="I74" s="223">
        <v>12</v>
      </c>
      <c r="J74" s="224">
        <v>6</v>
      </c>
      <c r="K74" s="177"/>
      <c r="L74" s="177"/>
      <c r="M74" s="182"/>
      <c r="N74" s="145"/>
    </row>
    <row r="75" spans="1:14" ht="15" customHeight="1" x14ac:dyDescent="0.25">
      <c r="A75" s="145"/>
      <c r="B75" s="580" t="s">
        <v>149</v>
      </c>
      <c r="C75" s="581"/>
      <c r="D75" s="581"/>
      <c r="E75" s="581" t="s">
        <v>52</v>
      </c>
      <c r="F75" s="581"/>
      <c r="G75" s="584"/>
      <c r="H75" s="640">
        <f>SUM(H77:H80)</f>
        <v>0</v>
      </c>
      <c r="I75" s="640">
        <f>SUM(I77:I80)</f>
        <v>0</v>
      </c>
      <c r="J75" s="599">
        <f>SUM(J77:J80)</f>
        <v>0</v>
      </c>
      <c r="K75" s="179"/>
      <c r="L75" s="179"/>
      <c r="M75" s="176"/>
      <c r="N75" s="145"/>
    </row>
    <row r="76" spans="1:14" ht="15" customHeight="1" x14ac:dyDescent="0.25">
      <c r="A76" s="145"/>
      <c r="B76" s="582"/>
      <c r="C76" s="583"/>
      <c r="D76" s="583"/>
      <c r="E76" s="583"/>
      <c r="F76" s="583"/>
      <c r="G76" s="585"/>
      <c r="H76" s="641"/>
      <c r="I76" s="641"/>
      <c r="J76" s="600"/>
      <c r="K76" s="179"/>
      <c r="L76" s="179"/>
      <c r="M76" s="176"/>
      <c r="N76" s="145"/>
    </row>
    <row r="77" spans="1:14" ht="20.399999999999999" x14ac:dyDescent="0.25">
      <c r="A77" s="145"/>
      <c r="B77" s="635" t="s">
        <v>176</v>
      </c>
      <c r="C77" s="636"/>
      <c r="D77" s="636"/>
      <c r="E77" s="636"/>
      <c r="F77" s="200" t="s">
        <v>174</v>
      </c>
      <c r="G77" s="225" t="s">
        <v>175</v>
      </c>
      <c r="H77" s="152"/>
      <c r="I77" s="172"/>
      <c r="J77" s="166"/>
      <c r="K77" s="181"/>
      <c r="L77" s="181"/>
      <c r="M77" s="176"/>
      <c r="N77" s="145"/>
    </row>
    <row r="78" spans="1:14" ht="15" customHeight="1" x14ac:dyDescent="0.25">
      <c r="A78" s="145"/>
      <c r="B78" s="637" t="s">
        <v>177</v>
      </c>
      <c r="C78" s="638"/>
      <c r="D78" s="638"/>
      <c r="E78" s="639"/>
      <c r="F78" s="151">
        <v>0</v>
      </c>
      <c r="G78" s="201">
        <v>0</v>
      </c>
      <c r="H78" s="52">
        <v>0</v>
      </c>
      <c r="I78" s="53">
        <v>0</v>
      </c>
      <c r="J78" s="167">
        <v>0</v>
      </c>
      <c r="K78" s="179"/>
      <c r="L78" s="179"/>
      <c r="M78" s="176"/>
      <c r="N78" s="145"/>
    </row>
    <row r="79" spans="1:14" ht="15" customHeight="1" x14ac:dyDescent="0.25">
      <c r="A79" s="145"/>
      <c r="B79" s="637" t="s">
        <v>178</v>
      </c>
      <c r="C79" s="638"/>
      <c r="D79" s="638"/>
      <c r="E79" s="638"/>
      <c r="F79" s="151">
        <v>0</v>
      </c>
      <c r="G79" s="201">
        <v>0</v>
      </c>
      <c r="H79" s="52">
        <v>0</v>
      </c>
      <c r="I79" s="53">
        <v>0</v>
      </c>
      <c r="J79" s="167">
        <v>0</v>
      </c>
      <c r="K79" s="179"/>
      <c r="L79" s="179"/>
      <c r="M79" s="176"/>
      <c r="N79" s="145"/>
    </row>
    <row r="80" spans="1:14" ht="15" customHeight="1" thickBot="1" x14ac:dyDescent="0.3">
      <c r="A80" s="145"/>
      <c r="B80" s="637" t="s">
        <v>179</v>
      </c>
      <c r="C80" s="638"/>
      <c r="D80" s="638"/>
      <c r="E80" s="638"/>
      <c r="F80" s="151">
        <v>0</v>
      </c>
      <c r="G80" s="201">
        <v>0</v>
      </c>
      <c r="H80" s="52">
        <v>0</v>
      </c>
      <c r="I80" s="53">
        <v>0</v>
      </c>
      <c r="J80" s="167">
        <v>0</v>
      </c>
      <c r="K80" s="181"/>
      <c r="L80" s="181"/>
      <c r="M80" s="176"/>
      <c r="N80" s="145"/>
    </row>
    <row r="81" spans="1:14" ht="15" customHeight="1" x14ac:dyDescent="0.25">
      <c r="A81" s="145"/>
      <c r="B81" s="704" t="s">
        <v>150</v>
      </c>
      <c r="C81" s="705"/>
      <c r="D81" s="705"/>
      <c r="E81" s="581" t="s">
        <v>52</v>
      </c>
      <c r="F81" s="581"/>
      <c r="G81" s="584"/>
      <c r="H81" s="640">
        <f>SUM(H83:H85)</f>
        <v>0</v>
      </c>
      <c r="I81" s="640">
        <f>SUM(I83:I85)</f>
        <v>0</v>
      </c>
      <c r="J81" s="599">
        <f>SUM(J83:J85)</f>
        <v>0</v>
      </c>
      <c r="K81" s="179"/>
      <c r="L81" s="179"/>
      <c r="M81" s="176"/>
      <c r="N81" s="145"/>
    </row>
    <row r="82" spans="1:14" ht="15" customHeight="1" x14ac:dyDescent="0.25">
      <c r="A82" s="145"/>
      <c r="B82" s="706"/>
      <c r="C82" s="707"/>
      <c r="D82" s="707"/>
      <c r="E82" s="583"/>
      <c r="F82" s="583"/>
      <c r="G82" s="585"/>
      <c r="H82" s="641"/>
      <c r="I82" s="641"/>
      <c r="J82" s="600"/>
      <c r="K82" s="180"/>
      <c r="L82" s="180"/>
      <c r="M82" s="176"/>
      <c r="N82" s="145"/>
    </row>
    <row r="83" spans="1:14" ht="22.5" customHeight="1" x14ac:dyDescent="0.25">
      <c r="A83" s="145"/>
      <c r="B83" s="631" t="s">
        <v>151</v>
      </c>
      <c r="C83" s="632"/>
      <c r="D83" s="632"/>
      <c r="E83" s="622" t="s">
        <v>54</v>
      </c>
      <c r="F83" s="622"/>
      <c r="G83" s="623"/>
      <c r="H83" s="205">
        <v>0</v>
      </c>
      <c r="I83" s="205">
        <v>0</v>
      </c>
      <c r="J83" s="206">
        <v>0</v>
      </c>
      <c r="K83" s="179"/>
      <c r="L83" s="179"/>
      <c r="M83" s="176"/>
      <c r="N83" s="145"/>
    </row>
    <row r="84" spans="1:14" ht="15" customHeight="1" x14ac:dyDescent="0.25">
      <c r="A84" s="145"/>
      <c r="B84" s="633" t="s">
        <v>152</v>
      </c>
      <c r="C84" s="634"/>
      <c r="D84" s="634"/>
      <c r="E84" s="624" t="s">
        <v>53</v>
      </c>
      <c r="F84" s="624"/>
      <c r="G84" s="625"/>
      <c r="H84" s="53">
        <v>0</v>
      </c>
      <c r="I84" s="53">
        <v>0</v>
      </c>
      <c r="J84" s="167">
        <v>0</v>
      </c>
      <c r="K84" s="179"/>
      <c r="L84" s="179"/>
      <c r="M84" s="176"/>
      <c r="N84" s="145"/>
    </row>
    <row r="85" spans="1:14" s="199" customFormat="1" ht="49.8" customHeight="1" thickBot="1" x14ac:dyDescent="0.3">
      <c r="A85" s="204"/>
      <c r="B85" s="601" t="s">
        <v>182</v>
      </c>
      <c r="C85" s="602"/>
      <c r="D85" s="602"/>
      <c r="E85" s="603" t="s">
        <v>181</v>
      </c>
      <c r="F85" s="603"/>
      <c r="G85" s="604"/>
      <c r="H85" s="207">
        <f>ROUND((H78+H79)*10%,2)</f>
        <v>0</v>
      </c>
      <c r="I85" s="207">
        <f>ROUND((I78+I79)*10%,2)</f>
        <v>0</v>
      </c>
      <c r="J85" s="208">
        <f>ROUND((J78+J79)*10%,2)</f>
        <v>0</v>
      </c>
      <c r="K85" s="202"/>
      <c r="L85" s="202"/>
      <c r="M85" s="203"/>
      <c r="N85" s="204"/>
    </row>
    <row r="86" spans="1:14" ht="15" customHeight="1" x14ac:dyDescent="0.25">
      <c r="A86" s="145"/>
      <c r="B86" s="607" t="s">
        <v>183</v>
      </c>
      <c r="C86" s="594"/>
      <c r="D86" s="594"/>
      <c r="E86" s="594" t="s">
        <v>52</v>
      </c>
      <c r="F86" s="594"/>
      <c r="G86" s="605"/>
      <c r="H86" s="586">
        <f>H75+H81</f>
        <v>0</v>
      </c>
      <c r="I86" s="586">
        <f>I75+I81</f>
        <v>0</v>
      </c>
      <c r="J86" s="588">
        <f>J75+J81</f>
        <v>0</v>
      </c>
      <c r="K86" s="179"/>
      <c r="L86" s="179"/>
      <c r="M86" s="176"/>
      <c r="N86" s="145"/>
    </row>
    <row r="87" spans="1:14" ht="15" customHeight="1" thickBot="1" x14ac:dyDescent="0.3">
      <c r="A87" s="145"/>
      <c r="B87" s="608"/>
      <c r="C87" s="595"/>
      <c r="D87" s="595"/>
      <c r="E87" s="595"/>
      <c r="F87" s="595"/>
      <c r="G87" s="606"/>
      <c r="H87" s="587"/>
      <c r="I87" s="587"/>
      <c r="J87" s="589"/>
      <c r="K87" s="180"/>
      <c r="L87" s="180"/>
      <c r="M87" s="176"/>
      <c r="N87" s="145"/>
    </row>
    <row r="88" spans="1:14" ht="15" customHeight="1" x14ac:dyDescent="0.25">
      <c r="A88" s="145"/>
      <c r="B88" s="727" t="s">
        <v>153</v>
      </c>
      <c r="C88" s="728"/>
      <c r="D88" s="728"/>
      <c r="E88" s="712" t="s">
        <v>56</v>
      </c>
      <c r="F88" s="712"/>
      <c r="G88" s="713"/>
      <c r="H88" s="154">
        <f t="shared" ref="H88:J89" si="0">H100</f>
        <v>0</v>
      </c>
      <c r="I88" s="154">
        <f t="shared" si="0"/>
        <v>0</v>
      </c>
      <c r="J88" s="169">
        <f t="shared" si="0"/>
        <v>0</v>
      </c>
      <c r="K88" s="181"/>
      <c r="L88" s="181"/>
      <c r="M88" s="176"/>
      <c r="N88" s="145"/>
    </row>
    <row r="89" spans="1:14" ht="50.1" customHeight="1" thickBot="1" x14ac:dyDescent="0.3">
      <c r="A89" s="145"/>
      <c r="B89" s="609" t="s">
        <v>154</v>
      </c>
      <c r="C89" s="610"/>
      <c r="D89" s="610"/>
      <c r="E89" s="611" t="s">
        <v>125</v>
      </c>
      <c r="F89" s="611"/>
      <c r="G89" s="612"/>
      <c r="H89" s="155">
        <f t="shared" si="0"/>
        <v>0</v>
      </c>
      <c r="I89" s="155">
        <f t="shared" si="0"/>
        <v>0</v>
      </c>
      <c r="J89" s="170">
        <f t="shared" si="0"/>
        <v>0</v>
      </c>
      <c r="K89" s="181"/>
      <c r="L89" s="181"/>
      <c r="M89" s="176"/>
      <c r="N89" s="145"/>
    </row>
    <row r="90" spans="1:14" ht="15" customHeight="1" thickBot="1" x14ac:dyDescent="0.3">
      <c r="A90" s="145"/>
      <c r="B90" s="708" t="s">
        <v>155</v>
      </c>
      <c r="C90" s="709"/>
      <c r="D90" s="709"/>
      <c r="E90" s="709"/>
      <c r="F90" s="709"/>
      <c r="G90" s="710"/>
      <c r="H90" s="156">
        <f>SUM(H86:H89)</f>
        <v>0</v>
      </c>
      <c r="I90" s="156">
        <f>SUM(I86:I89)</f>
        <v>0</v>
      </c>
      <c r="J90" s="171">
        <f>SUM(J86:J89)</f>
        <v>0</v>
      </c>
      <c r="K90" s="179"/>
      <c r="L90" s="179"/>
      <c r="M90" s="176"/>
      <c r="N90" s="145"/>
    </row>
    <row r="91" spans="1:14" ht="15" customHeight="1" thickBot="1" x14ac:dyDescent="0.3">
      <c r="A91" s="147"/>
      <c r="B91" s="157"/>
      <c r="C91" s="157"/>
      <c r="D91" s="157"/>
      <c r="E91" s="157"/>
      <c r="F91" s="157"/>
      <c r="G91" s="157"/>
      <c r="H91" s="157"/>
      <c r="I91" s="157"/>
      <c r="J91" s="157"/>
      <c r="K91" s="179"/>
      <c r="L91" s="179"/>
      <c r="M91" s="176"/>
      <c r="N91" s="145"/>
    </row>
    <row r="92" spans="1:14" ht="15" customHeight="1" x14ac:dyDescent="0.25">
      <c r="A92" s="147"/>
      <c r="B92" s="590" t="s">
        <v>55</v>
      </c>
      <c r="C92" s="591"/>
      <c r="D92" s="594" t="s">
        <v>213</v>
      </c>
      <c r="E92" s="594"/>
      <c r="F92" s="594"/>
      <c r="G92" s="620" t="s">
        <v>128</v>
      </c>
      <c r="H92" s="219">
        <v>2026</v>
      </c>
      <c r="I92" s="220">
        <v>2027</v>
      </c>
      <c r="J92" s="221">
        <v>2028</v>
      </c>
      <c r="K92" s="179"/>
      <c r="L92" s="179"/>
      <c r="M92" s="176"/>
      <c r="N92" s="145"/>
    </row>
    <row r="93" spans="1:14" ht="15" customHeight="1" thickBot="1" x14ac:dyDescent="0.3">
      <c r="A93" s="145"/>
      <c r="B93" s="592"/>
      <c r="C93" s="593"/>
      <c r="D93" s="595"/>
      <c r="E93" s="595"/>
      <c r="F93" s="595"/>
      <c r="G93" s="621"/>
      <c r="H93" s="222">
        <f t="shared" ref="H92:J93" si="1">H74</f>
        <v>6</v>
      </c>
      <c r="I93" s="222">
        <f t="shared" si="1"/>
        <v>12</v>
      </c>
      <c r="J93" s="224">
        <f t="shared" si="1"/>
        <v>6</v>
      </c>
      <c r="K93" s="178"/>
      <c r="L93" s="178"/>
      <c r="M93" s="176"/>
      <c r="N93" s="145"/>
    </row>
    <row r="94" spans="1:14" ht="15" customHeight="1" x14ac:dyDescent="0.25">
      <c r="A94" s="145"/>
      <c r="B94" s="617" t="s">
        <v>184</v>
      </c>
      <c r="C94" s="618"/>
      <c r="D94" s="618"/>
      <c r="E94" s="618"/>
      <c r="F94" s="618"/>
      <c r="G94" s="619"/>
      <c r="H94" s="210">
        <f>ROUND((H99-H96)/2,2)</f>
        <v>0</v>
      </c>
      <c r="I94" s="210">
        <f>ROUND((I99-I96)/2,2)</f>
        <v>0</v>
      </c>
      <c r="J94" s="211">
        <f>ROUND((J99-J96)/2,2)</f>
        <v>0</v>
      </c>
      <c r="K94" s="180"/>
      <c r="L94" s="180"/>
      <c r="M94" s="176"/>
      <c r="N94" s="145"/>
    </row>
    <row r="95" spans="1:14" ht="15" customHeight="1" thickBot="1" x14ac:dyDescent="0.3">
      <c r="A95" s="145"/>
      <c r="B95" s="596" t="s">
        <v>185</v>
      </c>
      <c r="C95" s="597"/>
      <c r="D95" s="597"/>
      <c r="E95" s="597"/>
      <c r="F95" s="597"/>
      <c r="G95" s="598"/>
      <c r="H95" s="209">
        <f>H99-H96-H94</f>
        <v>0</v>
      </c>
      <c r="I95" s="209">
        <f>I99-I96-I94</f>
        <v>0</v>
      </c>
      <c r="J95" s="212">
        <f>J99-J96-J94</f>
        <v>0</v>
      </c>
      <c r="K95" s="180"/>
      <c r="L95" s="180"/>
      <c r="M95" s="176"/>
      <c r="N95" s="145"/>
    </row>
    <row r="96" spans="1:14" ht="15" customHeight="1" x14ac:dyDescent="0.25">
      <c r="A96" s="145"/>
      <c r="B96" s="613" t="s">
        <v>187</v>
      </c>
      <c r="C96" s="614"/>
      <c r="D96" s="615"/>
      <c r="E96" s="616"/>
      <c r="F96" s="614"/>
      <c r="G96" s="614"/>
      <c r="H96" s="158">
        <f>SUM(H97:H98)</f>
        <v>0</v>
      </c>
      <c r="I96" s="158">
        <f>SUM(I97:I98)</f>
        <v>0</v>
      </c>
      <c r="J96" s="173">
        <f>SUM(J97:J98)</f>
        <v>0</v>
      </c>
      <c r="K96" s="703" t="str">
        <f>IF((H102+I102+J102)*(H96+I96+J96+H100+I100+J100+H101+I101+J101)&lt;&gt;0,IF((1/(H102+I102+J102)*(H96+I96+J96+H100+I100+J100+H101+I101+J101))&lt;10%,1/(H102+I102+J102)*(H96+I96+J96+H100+I100+J100+H101+I101+J101),""),"")</f>
        <v/>
      </c>
      <c r="L96" s="703"/>
      <c r="M96" s="703"/>
      <c r="N96" s="145"/>
    </row>
    <row r="97" spans="1:14" ht="15" customHeight="1" x14ac:dyDescent="0.25">
      <c r="A97" s="145"/>
      <c r="B97" s="724" t="s">
        <v>186</v>
      </c>
      <c r="C97" s="725"/>
      <c r="D97" s="726"/>
      <c r="E97" s="624" t="s">
        <v>189</v>
      </c>
      <c r="F97" s="624"/>
      <c r="G97" s="625"/>
      <c r="H97" s="53">
        <v>0</v>
      </c>
      <c r="I97" s="53">
        <v>0</v>
      </c>
      <c r="J97" s="167">
        <v>0</v>
      </c>
      <c r="K97" s="181"/>
      <c r="L97" s="181"/>
      <c r="M97" s="176"/>
      <c r="N97" s="145"/>
    </row>
    <row r="98" spans="1:14" ht="22.5" customHeight="1" thickBot="1" x14ac:dyDescent="0.3">
      <c r="A98" s="145"/>
      <c r="B98" s="714" t="s">
        <v>188</v>
      </c>
      <c r="C98" s="715"/>
      <c r="D98" s="715"/>
      <c r="E98" s="611" t="s">
        <v>190</v>
      </c>
      <c r="F98" s="611"/>
      <c r="G98" s="612"/>
      <c r="H98" s="54">
        <v>0</v>
      </c>
      <c r="I98" s="54">
        <v>0</v>
      </c>
      <c r="J98" s="168">
        <v>0</v>
      </c>
      <c r="K98" s="181"/>
      <c r="L98" s="181"/>
      <c r="M98" s="176"/>
      <c r="N98" s="145"/>
    </row>
    <row r="99" spans="1:14" ht="15" customHeight="1" thickBot="1" x14ac:dyDescent="0.3">
      <c r="A99" s="145"/>
      <c r="B99" s="708" t="s">
        <v>156</v>
      </c>
      <c r="C99" s="709"/>
      <c r="D99" s="709"/>
      <c r="E99" s="709"/>
      <c r="F99" s="709"/>
      <c r="G99" s="710"/>
      <c r="H99" s="159">
        <f>H102-H101-H100</f>
        <v>0</v>
      </c>
      <c r="I99" s="159">
        <f>I102-I101-I100</f>
        <v>0</v>
      </c>
      <c r="J99" s="171">
        <f>J102-J101-J100</f>
        <v>0</v>
      </c>
      <c r="K99" s="181"/>
      <c r="L99" s="181"/>
      <c r="M99" s="176"/>
      <c r="N99" s="145"/>
    </row>
    <row r="100" spans="1:14" ht="15" customHeight="1" x14ac:dyDescent="0.25">
      <c r="A100" s="145"/>
      <c r="B100" s="711" t="s">
        <v>157</v>
      </c>
      <c r="C100" s="712"/>
      <c r="D100" s="712"/>
      <c r="E100" s="712" t="s">
        <v>56</v>
      </c>
      <c r="F100" s="712"/>
      <c r="G100" s="713"/>
      <c r="H100" s="160">
        <v>0</v>
      </c>
      <c r="I100" s="160">
        <v>0</v>
      </c>
      <c r="J100" s="174">
        <v>0</v>
      </c>
      <c r="K100" s="181"/>
      <c r="L100" s="181"/>
      <c r="M100" s="176"/>
      <c r="N100" s="145"/>
    </row>
    <row r="101" spans="1:14" ht="50.1" customHeight="1" thickBot="1" x14ac:dyDescent="0.3">
      <c r="A101" s="145"/>
      <c r="B101" s="714" t="s">
        <v>158</v>
      </c>
      <c r="C101" s="715"/>
      <c r="D101" s="715"/>
      <c r="E101" s="611" t="s">
        <v>125</v>
      </c>
      <c r="F101" s="611"/>
      <c r="G101" s="612"/>
      <c r="H101" s="54">
        <v>0</v>
      </c>
      <c r="I101" s="54">
        <v>0</v>
      </c>
      <c r="J101" s="168">
        <v>0</v>
      </c>
      <c r="K101" s="181"/>
      <c r="L101" s="181"/>
      <c r="M101" s="176"/>
      <c r="N101" s="145"/>
    </row>
    <row r="102" spans="1:14" ht="15" customHeight="1" thickBot="1" x14ac:dyDescent="0.3">
      <c r="A102" s="145"/>
      <c r="B102" s="716" t="s">
        <v>159</v>
      </c>
      <c r="C102" s="717"/>
      <c r="D102" s="717"/>
      <c r="E102" s="717"/>
      <c r="F102" s="717"/>
      <c r="G102" s="718"/>
      <c r="H102" s="159">
        <f>H90</f>
        <v>0</v>
      </c>
      <c r="I102" s="159">
        <f>I90</f>
        <v>0</v>
      </c>
      <c r="J102" s="171">
        <f>J90</f>
        <v>0</v>
      </c>
      <c r="K102" s="179"/>
      <c r="L102" s="179"/>
      <c r="M102" s="176"/>
      <c r="N102" s="145"/>
    </row>
    <row r="103" spans="1:14" ht="15" customHeight="1" x14ac:dyDescent="0.3">
      <c r="B103" s="161" t="str">
        <f>IF(H90&lt;&gt;H102,"Achtung: Ausgaben ≠ Einnahmen!!!",IF(I90&lt;&gt;I102,"Achtung: Ausgaben ≠ Einnahmen!!!",IF(J90&lt;&gt;J102,"Achtung: Ausgaben ≠ Einnahmen!!!","")))</f>
        <v/>
      </c>
      <c r="C103" s="146"/>
      <c r="D103" s="146"/>
      <c r="E103" s="146"/>
      <c r="F103" s="146"/>
      <c r="G103" s="146"/>
      <c r="H103" s="146"/>
      <c r="I103" s="162"/>
      <c r="J103" s="162"/>
      <c r="K103" s="147"/>
      <c r="L103" s="147"/>
      <c r="M103" s="146"/>
      <c r="N103" s="146"/>
    </row>
    <row r="104" spans="1:14" ht="15" customHeight="1" x14ac:dyDescent="0.3">
      <c r="B104" s="146"/>
      <c r="C104" s="146"/>
      <c r="D104" s="146"/>
      <c r="E104" s="146"/>
      <c r="F104" s="146"/>
      <c r="G104" s="146"/>
      <c r="H104" s="163"/>
      <c r="I104" s="146"/>
      <c r="J104" s="146"/>
      <c r="K104" s="147"/>
      <c r="L104" s="147"/>
      <c r="M104" s="146"/>
      <c r="N104" s="146"/>
    </row>
    <row r="105" spans="1:14" ht="15" customHeight="1" x14ac:dyDescent="0.25">
      <c r="B105" s="719" t="s">
        <v>160</v>
      </c>
      <c r="C105" s="719"/>
      <c r="D105" s="719"/>
      <c r="E105" s="146"/>
      <c r="F105" s="146"/>
      <c r="G105" s="146"/>
      <c r="H105" s="146"/>
      <c r="I105" s="146"/>
      <c r="J105" s="146"/>
      <c r="K105" s="147"/>
      <c r="L105" s="147"/>
      <c r="M105" s="146"/>
      <c r="N105" s="146"/>
    </row>
    <row r="106" spans="1:14" ht="15" customHeight="1" x14ac:dyDescent="0.25">
      <c r="B106" s="720"/>
      <c r="C106" s="720"/>
      <c r="D106" s="720"/>
      <c r="F106" s="164"/>
      <c r="G106" s="164"/>
      <c r="H106" s="164"/>
      <c r="I106" s="164"/>
      <c r="J106" s="165"/>
      <c r="K106" s="147"/>
      <c r="L106" s="147"/>
      <c r="M106" s="146"/>
      <c r="N106" s="146"/>
    </row>
    <row r="107" spans="1:14" ht="15" customHeight="1" x14ac:dyDescent="0.25">
      <c r="B107" s="1" t="s">
        <v>161</v>
      </c>
      <c r="F107" s="1" t="s">
        <v>5</v>
      </c>
      <c r="K107" s="147"/>
      <c r="L107" s="147"/>
      <c r="M107" s="146"/>
      <c r="N107" s="146"/>
    </row>
    <row r="108" spans="1:14" ht="15" customHeight="1" x14ac:dyDescent="0.25">
      <c r="K108" s="146"/>
      <c r="L108" s="146"/>
      <c r="M108" s="146"/>
      <c r="N108" s="146"/>
    </row>
  </sheetData>
  <sheetProtection algorithmName="SHA-512" hashValue="aje8eV1+PkKwDfdjXs0qIB1PYTmvRdO2YuceRutOuxqY1JSMr2PM5CrWtQZM5ZhV09dYz0ld5EgRjKQClbMGoA==" saltValue="dt+CahbyGUfwIs/R8WNmNg==" spinCount="100000" sheet="1" objects="1" scenarios="1"/>
  <mergeCells count="66">
    <mergeCell ref="B69:C69"/>
    <mergeCell ref="D69:J69"/>
    <mergeCell ref="B1:M6"/>
    <mergeCell ref="B8:M9"/>
    <mergeCell ref="B10:M12"/>
    <mergeCell ref="B14:C17"/>
    <mergeCell ref="D14:M17"/>
    <mergeCell ref="B18:C19"/>
    <mergeCell ref="D18:G19"/>
    <mergeCell ref="H18:M19"/>
    <mergeCell ref="B20:C23"/>
    <mergeCell ref="D20:M23"/>
    <mergeCell ref="B24:I25"/>
    <mergeCell ref="B26:C33"/>
    <mergeCell ref="D26:M33"/>
    <mergeCell ref="B71:J71"/>
    <mergeCell ref="D73:F74"/>
    <mergeCell ref="B75:D76"/>
    <mergeCell ref="E75:G76"/>
    <mergeCell ref="H75:H76"/>
    <mergeCell ref="I75:I76"/>
    <mergeCell ref="J75:J76"/>
    <mergeCell ref="B84:D84"/>
    <mergeCell ref="E84:G84"/>
    <mergeCell ref="B77:E77"/>
    <mergeCell ref="B78:E78"/>
    <mergeCell ref="B79:E79"/>
    <mergeCell ref="B80:E80"/>
    <mergeCell ref="B81:D82"/>
    <mergeCell ref="E81:G82"/>
    <mergeCell ref="H81:H82"/>
    <mergeCell ref="I81:I82"/>
    <mergeCell ref="J81:J82"/>
    <mergeCell ref="B83:D83"/>
    <mergeCell ref="E83:G83"/>
    <mergeCell ref="B90:G90"/>
    <mergeCell ref="B85:D85"/>
    <mergeCell ref="E85:G85"/>
    <mergeCell ref="B86:D87"/>
    <mergeCell ref="E86:G87"/>
    <mergeCell ref="J86:J87"/>
    <mergeCell ref="B88:D88"/>
    <mergeCell ref="E88:G88"/>
    <mergeCell ref="B89:D89"/>
    <mergeCell ref="E89:G89"/>
    <mergeCell ref="H86:H87"/>
    <mergeCell ref="I86:I87"/>
    <mergeCell ref="B92:C93"/>
    <mergeCell ref="D92:F93"/>
    <mergeCell ref="G92:G93"/>
    <mergeCell ref="B94:G94"/>
    <mergeCell ref="B95:G95"/>
    <mergeCell ref="B105:D106"/>
    <mergeCell ref="K96:M96"/>
    <mergeCell ref="B97:D97"/>
    <mergeCell ref="E97:G97"/>
    <mergeCell ref="B98:D98"/>
    <mergeCell ref="E98:G98"/>
    <mergeCell ref="B99:G99"/>
    <mergeCell ref="B96:D96"/>
    <mergeCell ref="E96:G96"/>
    <mergeCell ref="B100:D100"/>
    <mergeCell ref="E100:G100"/>
    <mergeCell ref="B101:D101"/>
    <mergeCell ref="E101:G101"/>
    <mergeCell ref="B102:G102"/>
  </mergeCells>
  <dataValidations count="1">
    <dataValidation type="list" allowBlank="1" showInputMessage="1" showErrorMessage="1" sqref="D18:G19">
      <formula1>"SR I = Teilraum Innere Stadt,SR II = Teilraum Hallescher Norden,SR III = Teilraum Hallescher Osten,SR IV = Teilraum Hallescher Süden,SR V = Teilraum Hallescher Westen,SRÜ = sozialraumübergreifend = Stadtweite Angebote"</formula1>
    </dataValidation>
  </dataValidations>
  <pageMargins left="0.70866141732283472" right="0.70866141732283472" top="0.78740157480314965" bottom="0.78740157480314965" header="0.31496062992125984" footer="0.31496062992125984"/>
  <pageSetup paperSize="9" scale="66" orientation="portrait" verticalDpi="0" r:id="rId1"/>
  <rowBreaks count="1" manualBreakCount="1">
    <brk id="67" max="1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9</vt:i4>
      </vt:variant>
    </vt:vector>
  </HeadingPairs>
  <TitlesOfParts>
    <vt:vector size="18" baseType="lpstr">
      <vt:lpstr>Titelblatt</vt:lpstr>
      <vt:lpstr>Checkliste</vt:lpstr>
      <vt:lpstr>Leistungen insges.</vt:lpstr>
      <vt:lpstr>Tätigkeitsnachweis</vt:lpstr>
      <vt:lpstr>Personalausgaben</vt:lpstr>
      <vt:lpstr>Standort 1</vt:lpstr>
      <vt:lpstr>Standort 2</vt:lpstr>
      <vt:lpstr>Standort 3</vt:lpstr>
      <vt:lpstr>Standort 4</vt:lpstr>
      <vt:lpstr>Checkliste!Druckbereich</vt:lpstr>
      <vt:lpstr>'Leistungen insges.'!Druckbereich</vt:lpstr>
      <vt:lpstr>Personalausgaben!Druckbereich</vt:lpstr>
      <vt:lpstr>'Standort 1'!Druckbereich</vt:lpstr>
      <vt:lpstr>'Standort 2'!Druckbereich</vt:lpstr>
      <vt:lpstr>'Standort 3'!Druckbereich</vt:lpstr>
      <vt:lpstr>'Standort 4'!Druckbereich</vt:lpstr>
      <vt:lpstr>Tätigkeitsnachweis!Druckbereich</vt:lpstr>
      <vt:lpstr>Titelblatt!Druckbereich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Loll, Christian</dc:creator>
  <cp:lastModifiedBy>Loll, Christian</cp:lastModifiedBy>
  <cp:lastPrinted>2021-12-21T20:37:37Z</cp:lastPrinted>
  <dcterms:created xsi:type="dcterms:W3CDTF">2016-04-26T08:55:54Z</dcterms:created>
  <dcterms:modified xsi:type="dcterms:W3CDTF">2025-10-10T09:59:28Z</dcterms:modified>
</cp:coreProperties>
</file>